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codeName="ThisWorkbook" defaultThemeVersion="124226"/>
  <xr:revisionPtr revIDLastSave="0" documentId="13_ncr:1_{37DFF92C-6811-4A53-9138-887CF752171B}" xr6:coauthVersionLast="47" xr6:coauthVersionMax="47" xr10:uidLastSave="{00000000-0000-0000-0000-000000000000}"/>
  <bookViews>
    <workbookView xWindow="-120" yWindow="-120" windowWidth="29040" windowHeight="15840" tabRatio="808" xr2:uid="{00000000-000D-0000-FFFF-FFFF00000000}"/>
  </bookViews>
  <sheets>
    <sheet name="Lot 1" sheetId="17" r:id="rId1"/>
    <sheet name="Lot 2" sheetId="18" r:id="rId2"/>
    <sheet name="Lot 3" sheetId="19" r:id="rId3"/>
    <sheet name="Lot 4" sheetId="20" r:id="rId4"/>
    <sheet name="Lot 5" sheetId="21" r:id="rId5"/>
    <sheet name="Lot 6" sheetId="22" r:id="rId6"/>
    <sheet name="Lot 7" sheetId="23" r:id="rId7"/>
    <sheet name="Lot 8" sheetId="24" r:id="rId8"/>
    <sheet name="Lot 9" sheetId="25" r:id="rId9"/>
    <sheet name="Lot 10" sheetId="26" r:id="rId10"/>
    <sheet name="Lot 11" sheetId="27" r:id="rId11"/>
    <sheet name="Lot 12" sheetId="28" r:id="rId12"/>
    <sheet name="Lot 13" sheetId="29" r:id="rId13"/>
    <sheet name="Lot 14" sheetId="30" r:id="rId14"/>
  </sheets>
  <definedNames>
    <definedName name="_xlnm.Print_Area" localSheetId="0">'Lot 1'!$A$1:$K$30</definedName>
    <definedName name="_xlnm.Print_Titles" localSheetId="0">'Lot 1'!$1:$4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7" l="1"/>
  <c r="K22" i="17" s="1"/>
  <c r="K12" i="17"/>
  <c r="K9" i="26"/>
  <c r="E9" i="26"/>
  <c r="K13" i="29" l="1"/>
  <c r="E13" i="29"/>
  <c r="K12" i="29"/>
  <c r="E12" i="29"/>
  <c r="K11" i="29"/>
  <c r="E11" i="29"/>
  <c r="K10" i="29"/>
  <c r="E10" i="29"/>
  <c r="K9" i="29"/>
  <c r="E9" i="29"/>
  <c r="K8" i="29"/>
  <c r="E8" i="29"/>
  <c r="K9" i="28"/>
  <c r="E9" i="28"/>
  <c r="K8" i="28"/>
  <c r="E8" i="28"/>
  <c r="K8" i="27"/>
  <c r="K11" i="27" s="1"/>
  <c r="K15" i="27" s="1"/>
  <c r="K18" i="27" s="1"/>
  <c r="E8" i="27"/>
  <c r="K12" i="27" s="1"/>
  <c r="K10" i="26"/>
  <c r="E10" i="26"/>
  <c r="K8" i="26"/>
  <c r="E8" i="26"/>
  <c r="K8" i="25"/>
  <c r="K11" i="25" s="1"/>
  <c r="K15" i="25" s="1"/>
  <c r="K18" i="25" s="1"/>
  <c r="E8" i="25"/>
  <c r="K12" i="25" s="1"/>
  <c r="K8" i="24"/>
  <c r="K11" i="24" s="1"/>
  <c r="K15" i="24" s="1"/>
  <c r="E8" i="24"/>
  <c r="K12" i="24" s="1"/>
  <c r="K8" i="30"/>
  <c r="K11" i="30" s="1"/>
  <c r="K15" i="30" s="1"/>
  <c r="K18" i="30" s="1"/>
  <c r="E8" i="30"/>
  <c r="K12" i="30" s="1"/>
  <c r="K8" i="23"/>
  <c r="K11" i="23" s="1"/>
  <c r="K15" i="23" s="1"/>
  <c r="K18" i="23" s="1"/>
  <c r="E8" i="23"/>
  <c r="K9" i="22"/>
  <c r="E9" i="22"/>
  <c r="K10" i="22"/>
  <c r="E10" i="22"/>
  <c r="K8" i="22"/>
  <c r="E8" i="22"/>
  <c r="K9" i="21"/>
  <c r="E9" i="21"/>
  <c r="K8" i="21"/>
  <c r="E8" i="21"/>
  <c r="K9" i="20"/>
  <c r="E9" i="20"/>
  <c r="K8" i="20"/>
  <c r="E8" i="20"/>
  <c r="E9" i="19"/>
  <c r="K10" i="19"/>
  <c r="E10" i="19"/>
  <c r="K9" i="19"/>
  <c r="K8" i="19"/>
  <c r="E8" i="19"/>
  <c r="K13" i="22" l="1"/>
  <c r="K17" i="22" s="1"/>
  <c r="K20" i="22" s="1"/>
  <c r="K13" i="24"/>
  <c r="K12" i="28"/>
  <c r="K16" i="28" s="1"/>
  <c r="K19" i="28" s="1"/>
  <c r="K12" i="21"/>
  <c r="K16" i="21" s="1"/>
  <c r="K19" i="21" s="1"/>
  <c r="K17" i="29"/>
  <c r="K16" i="29"/>
  <c r="K20" i="29" s="1"/>
  <c r="K23" i="29" s="1"/>
  <c r="K13" i="28"/>
  <c r="K17" i="28" s="1"/>
  <c r="K13" i="27"/>
  <c r="K16" i="27"/>
  <c r="K19" i="27" s="1"/>
  <c r="K14" i="26"/>
  <c r="K18" i="26" s="1"/>
  <c r="K13" i="26"/>
  <c r="K17" i="26" s="1"/>
  <c r="K20" i="26" s="1"/>
  <c r="K13" i="25"/>
  <c r="K16" i="25"/>
  <c r="K19" i="25" s="1"/>
  <c r="K16" i="24"/>
  <c r="K19" i="24" s="1"/>
  <c r="K18" i="24"/>
  <c r="K16" i="30"/>
  <c r="K19" i="30" s="1"/>
  <c r="K13" i="30"/>
  <c r="K12" i="23"/>
  <c r="K16" i="23" s="1"/>
  <c r="K19" i="23" s="1"/>
  <c r="K13" i="23"/>
  <c r="K13" i="20"/>
  <c r="K17" i="20" s="1"/>
  <c r="K13" i="21"/>
  <c r="K14" i="22"/>
  <c r="K18" i="22" s="1"/>
  <c r="K12" i="20"/>
  <c r="K16" i="20" s="1"/>
  <c r="K19" i="20" s="1"/>
  <c r="K13" i="19"/>
  <c r="K17" i="19" s="1"/>
  <c r="K20" i="19" s="1"/>
  <c r="K14" i="19"/>
  <c r="K13" i="18"/>
  <c r="E13" i="18"/>
  <c r="K12" i="18"/>
  <c r="E12" i="18"/>
  <c r="K11" i="18"/>
  <c r="E11" i="18"/>
  <c r="K10" i="18"/>
  <c r="E10" i="18"/>
  <c r="K9" i="18"/>
  <c r="E9" i="18"/>
  <c r="K8" i="18"/>
  <c r="E8" i="18"/>
  <c r="K18" i="17"/>
  <c r="E18" i="17"/>
  <c r="K17" i="17"/>
  <c r="E17" i="17"/>
  <c r="K16" i="17"/>
  <c r="E16" i="17"/>
  <c r="K15" i="17"/>
  <c r="E15" i="17"/>
  <c r="K14" i="17"/>
  <c r="E14" i="17"/>
  <c r="K13" i="17"/>
  <c r="E13" i="17"/>
  <c r="K11" i="17"/>
  <c r="E11" i="17"/>
  <c r="K10" i="17"/>
  <c r="E10" i="17"/>
  <c r="K9" i="17"/>
  <c r="E9" i="17"/>
  <c r="K8" i="17"/>
  <c r="E8" i="17"/>
  <c r="K7" i="17"/>
  <c r="E7" i="17"/>
  <c r="K6" i="17"/>
  <c r="K21" i="17" s="1"/>
  <c r="E6" i="17"/>
  <c r="K14" i="21" l="1"/>
  <c r="K15" i="19"/>
  <c r="K14" i="28"/>
  <c r="K20" i="20"/>
  <c r="K17" i="25"/>
  <c r="K14" i="20"/>
  <c r="K18" i="29"/>
  <c r="K20" i="28"/>
  <c r="K21" i="26"/>
  <c r="K15" i="26"/>
  <c r="K21" i="29"/>
  <c r="K24" i="29" s="1"/>
  <c r="K18" i="28"/>
  <c r="K17" i="27"/>
  <c r="K19" i="26"/>
  <c r="K17" i="24"/>
  <c r="K17" i="30"/>
  <c r="K17" i="23"/>
  <c r="K15" i="22"/>
  <c r="K17" i="21"/>
  <c r="K21" i="22"/>
  <c r="K19" i="22"/>
  <c r="K18" i="20"/>
  <c r="K18" i="19"/>
  <c r="K21" i="19" s="1"/>
  <c r="K16" i="18"/>
  <c r="K20" i="18" s="1"/>
  <c r="K23" i="18" s="1"/>
  <c r="K17" i="18"/>
  <c r="K25" i="17"/>
  <c r="K28" i="17" s="1"/>
  <c r="K22" i="29" l="1"/>
  <c r="K21" i="18"/>
  <c r="K24" i="18" s="1"/>
  <c r="K23" i="17"/>
  <c r="K20" i="21"/>
  <c r="K18" i="21"/>
  <c r="K19" i="19"/>
  <c r="K18" i="18"/>
  <c r="K22" i="18" l="1"/>
  <c r="K26" i="17"/>
  <c r="K27" i="17" l="1"/>
  <c r="K29" i="17"/>
</calcChain>
</file>

<file path=xl/sharedStrings.xml><?xml version="1.0" encoding="utf-8"?>
<sst xmlns="http://schemas.openxmlformats.org/spreadsheetml/2006/main" count="362" uniqueCount="89">
  <si>
    <t>Preu màxim unitari</t>
  </si>
  <si>
    <t>Marca</t>
  </si>
  <si>
    <t>Preu unitari ofert s/IVA</t>
  </si>
  <si>
    <t>% IVA</t>
  </si>
  <si>
    <t>Pressupost S/IVA</t>
  </si>
  <si>
    <t>Diferència</t>
  </si>
  <si>
    <t>Nom licitador</t>
  </si>
  <si>
    <t>Descripció del material</t>
  </si>
  <si>
    <t>Referència licitador</t>
  </si>
  <si>
    <t>Diferència (import s/iva)</t>
  </si>
  <si>
    <t xml:space="preserve">Unitat d'embalatge </t>
  </si>
  <si>
    <t xml:space="preserve">Oferta licitador anual s/iva </t>
  </si>
  <si>
    <t>Pressupost màxim anual s/iva</t>
  </si>
  <si>
    <t>Codi SAP</t>
  </si>
  <si>
    <t>Quantitats anuals</t>
  </si>
  <si>
    <t>Oferta licitador anual s/iva (4 anys )</t>
  </si>
  <si>
    <t xml:space="preserve">Pressupost màxim de licitació s/iva (4 anys) </t>
  </si>
  <si>
    <t>Oferta licitador total a/iva (4 anys)</t>
  </si>
  <si>
    <t>Import màxim</t>
  </si>
  <si>
    <t xml:space="preserve">Import iva (4 anys) </t>
  </si>
  <si>
    <t>BOSSA MIXTA 100X250 mm</t>
  </si>
  <si>
    <t>BOSSA MIXTA 150X270 mm</t>
  </si>
  <si>
    <t>BOSSA MIXTA 150X210 mm</t>
  </si>
  <si>
    <t>BOSSA MIXTA 100X420 mm</t>
  </si>
  <si>
    <t>BOSSA MIXTA 150x310 mm</t>
  </si>
  <si>
    <t>BOSSA MIXTA 210x350 mm</t>
  </si>
  <si>
    <t>BOSSA MIXTA 320x500 mm</t>
  </si>
  <si>
    <t>PAPER POLIPROPILÈ FULLS 75x75CM (34,5GR)</t>
  </si>
  <si>
    <t>PAPER POLIPROPILÈ FULLS 91x91cm (34,5 gr</t>
  </si>
  <si>
    <t>PAPER POLIPROPILÈ FULLS 101x101cm (39,5)</t>
  </si>
  <si>
    <t>PAPER POLIPROPILÈ FULLS 91x91cm (60,5g)</t>
  </si>
  <si>
    <t>PAPER POLIPROPILÈ FULLS 114x114cm (60,5</t>
  </si>
  <si>
    <t>PAPER POLIPROPILÈ FULLS 121x121cm(60,5g)</t>
  </si>
  <si>
    <t>TYVEK ROTLLO 10CMX70M PEROX.HIDROG</t>
  </si>
  <si>
    <t>TYVEK ROTLLO 20CMX70M PEROX.HIDROG</t>
  </si>
  <si>
    <t>TYVEK ROTLLO 40CMX70M PEROX.HIDROG</t>
  </si>
  <si>
    <t>6997</t>
  </si>
  <si>
    <t>PRECINTE PLASTIC CONTENIDOR</t>
  </si>
  <si>
    <t>44524</t>
  </si>
  <si>
    <t>PRECINTE PLASTIC XL MALETIN</t>
  </si>
  <si>
    <t>6987</t>
  </si>
  <si>
    <t>10381</t>
  </si>
  <si>
    <t>31483</t>
  </si>
  <si>
    <t>CONTROL QUIMIC INTEGRADOR (C/400)</t>
  </si>
  <si>
    <t>3811</t>
  </si>
  <si>
    <t>CONTROL QUÍMIC EN TIRA</t>
  </si>
  <si>
    <t>6984</t>
  </si>
  <si>
    <t>CONTROL QUÍMIC EN CINTA 25MMx50M</t>
  </si>
  <si>
    <t>ROTLLO PAPER ESTERILIZACIÓ 100MMX200M</t>
  </si>
  <si>
    <t>ROTLLO PAPER ESTERILIZACIÓ 150MMX200M</t>
  </si>
  <si>
    <t>ROTLLO PAPER ESTERILIZACIÓ 250MMX200M</t>
  </si>
  <si>
    <t>ROTLLO PAPER ESTERILIZACIÓ 300MMX200M</t>
  </si>
  <si>
    <t>ROTLLO PAPER ESTERILIZACIÓ 75MMX200M</t>
  </si>
  <si>
    <t>5461</t>
  </si>
  <si>
    <t>ETIQ. DOBL. ADH. A/CONT 31x25 ESTERILITZ</t>
  </si>
  <si>
    <t>39076</t>
  </si>
  <si>
    <t>ETIQ. DOBL. ADH. A/CONT 80x35 ESTERILITZ</t>
  </si>
  <si>
    <t>3815</t>
  </si>
  <si>
    <t>TEST BOWIE DICK PACK</t>
  </si>
  <si>
    <t>34389</t>
  </si>
  <si>
    <t>TEST BOWIE EN TUB</t>
  </si>
  <si>
    <t>6998</t>
  </si>
  <si>
    <t>FILTRE PAPER 230X230MM (100u)</t>
  </si>
  <si>
    <t>50697</t>
  </si>
  <si>
    <t>FILTRE PAPER 240X120MM (A/INDICADOR)</t>
  </si>
  <si>
    <t>9180</t>
  </si>
  <si>
    <t>TEST RENTAT AUTOMÀTIC</t>
  </si>
  <si>
    <t>13549</t>
  </si>
  <si>
    <t>PAPER CREPAT 60X60</t>
  </si>
  <si>
    <t>7001</t>
  </si>
  <si>
    <t>PAPER CREPAT 40X40</t>
  </si>
  <si>
    <t>34390</t>
  </si>
  <si>
    <t>CARTUTX ESTERILITZANT PEROXID HIDROGEN</t>
  </si>
  <si>
    <t>34401</t>
  </si>
  <si>
    <t>CONTROL QUIMIC PEROXID HIDROGEN</t>
  </si>
  <si>
    <t>34402</t>
  </si>
  <si>
    <t>CONTROL BIOLOGIC PEROXID HIDROGEN</t>
  </si>
  <si>
    <t>3825</t>
  </si>
  <si>
    <t>CARTUTX AC.PERACETIC STERIS SYSTEM 1</t>
  </si>
  <si>
    <t>19135</t>
  </si>
  <si>
    <t>CONTROL QUIMIC STERIS SYSTEM 1</t>
  </si>
  <si>
    <t>19136</t>
  </si>
  <si>
    <t>CONTROL BIOLOGIC STERIS SYSTEM 1</t>
  </si>
  <si>
    <t>FILTRE PAPER RODO (A/INDICADOR) D190MM</t>
  </si>
  <si>
    <t>ANNEX CRITERIS OBJECTIUS CSI2024028</t>
  </si>
  <si>
    <t>INDICADOR BIOLÒGIC VAPOR (24M) GRAVETAT</t>
  </si>
  <si>
    <t>INDICADOR BIOLÒGIC VAPOR (24M) PREBUIT</t>
  </si>
  <si>
    <t>6974</t>
  </si>
  <si>
    <t>BOSSA MIXTA 75X58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</si>
</sst>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rgb="FF7030A0"/>
      <name val="TradeGothic"/>
    </font>
    <font>
      <b/>
      <sz val="10"/>
      <name val="TradeGothic"/>
    </font>
    <font>
      <b/>
      <sz val="10"/>
      <color rgb="FFFF0000"/>
      <name val="TradeGothic"/>
    </font>
    <font>
      <b/>
      <sz val="10"/>
      <color rgb="FF3333FF"/>
      <name val="TradeGothic"/>
    </font>
    <font>
      <b/>
      <u/>
      <sz val="10"/>
      <name val="Arial"/>
      <family val="2"/>
    </font>
    <font>
      <b/>
      <sz val="12"/>
      <color indexed="8"/>
      <name val="Arial"/>
      <family val="2"/>
    </font>
    <font>
      <sz val="16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1" fillId="0" borderId="0"/>
    <xf numFmtId="9" fontId="16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4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6" fillId="0" borderId="3" xfId="0" applyNumberFormat="1" applyFont="1" applyBorder="1" applyAlignment="1" applyProtection="1">
      <alignment horizontal="left" vertical="center"/>
      <protection locked="0"/>
    </xf>
    <xf numFmtId="9" fontId="6" fillId="0" borderId="4" xfId="0" applyNumberFormat="1" applyFont="1" applyBorder="1" applyAlignment="1" applyProtection="1">
      <alignment horizontal="left" vertical="center"/>
      <protection locked="0"/>
    </xf>
    <xf numFmtId="164" fontId="6" fillId="0" borderId="4" xfId="0" applyNumberFormat="1" applyFont="1" applyBorder="1" applyAlignment="1" applyProtection="1">
      <alignment horizontal="left" vertical="center"/>
      <protection locked="0"/>
    </xf>
    <xf numFmtId="9" fontId="6" fillId="0" borderId="5" xfId="0" applyNumberFormat="1" applyFont="1" applyBorder="1" applyAlignment="1" applyProtection="1">
      <alignment horizontal="left" vertical="center"/>
      <protection locked="0"/>
    </xf>
    <xf numFmtId="166" fontId="6" fillId="0" borderId="6" xfId="0" applyNumberFormat="1" applyFont="1" applyBorder="1" applyAlignment="1">
      <alignment vertical="center"/>
    </xf>
    <xf numFmtId="167" fontId="6" fillId="0" borderId="11" xfId="0" applyNumberFormat="1" applyFont="1" applyBorder="1" applyAlignment="1" applyProtection="1">
      <alignment vertical="center"/>
      <protection locked="0"/>
    </xf>
    <xf numFmtId="9" fontId="6" fillId="0" borderId="12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vertical="center"/>
      <protection locked="0"/>
    </xf>
    <xf numFmtId="9" fontId="6" fillId="0" borderId="13" xfId="0" applyNumberFormat="1" applyFont="1" applyBorder="1" applyAlignment="1" applyProtection="1">
      <alignment vertical="center"/>
      <protection locked="0"/>
    </xf>
    <xf numFmtId="166" fontId="6" fillId="0" borderId="14" xfId="0" applyNumberFormat="1" applyFont="1" applyBorder="1" applyAlignment="1" applyProtection="1">
      <alignment vertical="center"/>
      <protection locked="0"/>
    </xf>
    <xf numFmtId="167" fontId="6" fillId="2" borderId="3" xfId="0" applyNumberFormat="1" applyFont="1" applyFill="1" applyBorder="1" applyAlignment="1" applyProtection="1">
      <alignment horizontal="left" vertical="center"/>
      <protection locked="0"/>
    </xf>
    <xf numFmtId="9" fontId="6" fillId="2" borderId="4" xfId="0" applyNumberFormat="1" applyFont="1" applyFill="1" applyBorder="1" applyAlignment="1" applyProtection="1">
      <alignment horizontal="left" vertical="center"/>
      <protection locked="0"/>
    </xf>
    <xf numFmtId="164" fontId="6" fillId="2" borderId="4" xfId="0" applyNumberFormat="1" applyFont="1" applyFill="1" applyBorder="1" applyAlignment="1" applyProtection="1">
      <alignment horizontal="left" vertical="center"/>
      <protection locked="0"/>
    </xf>
    <xf numFmtId="9" fontId="6" fillId="2" borderId="5" xfId="0" applyNumberFormat="1" applyFont="1" applyFill="1" applyBorder="1" applyAlignment="1" applyProtection="1">
      <alignment horizontal="left" vertical="center"/>
      <protection locked="0"/>
    </xf>
    <xf numFmtId="166" fontId="6" fillId="2" borderId="6" xfId="0" applyNumberFormat="1" applyFont="1" applyFill="1" applyBorder="1" applyAlignment="1">
      <alignment vertical="center"/>
    </xf>
    <xf numFmtId="167" fontId="6" fillId="2" borderId="11" xfId="0" applyNumberFormat="1" applyFont="1" applyFill="1" applyBorder="1" applyAlignment="1" applyProtection="1">
      <alignment vertical="center"/>
      <protection locked="0"/>
    </xf>
    <xf numFmtId="9" fontId="6" fillId="2" borderId="12" xfId="0" applyNumberFormat="1" applyFont="1" applyFill="1" applyBorder="1" applyAlignment="1" applyProtection="1">
      <alignment vertical="center"/>
      <protection locked="0"/>
    </xf>
    <xf numFmtId="164" fontId="6" fillId="2" borderId="12" xfId="0" applyNumberFormat="1" applyFont="1" applyFill="1" applyBorder="1" applyAlignment="1" applyProtection="1">
      <alignment vertical="center"/>
      <protection locked="0"/>
    </xf>
    <xf numFmtId="9" fontId="6" fillId="2" borderId="13" xfId="0" applyNumberFormat="1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vertical="center"/>
      <protection locked="0"/>
    </xf>
    <xf numFmtId="167" fontId="8" fillId="0" borderId="18" xfId="0" applyNumberFormat="1" applyFont="1" applyBorder="1" applyAlignment="1" applyProtection="1">
      <alignment horizontal="left" vertical="center"/>
      <protection locked="0"/>
    </xf>
    <xf numFmtId="167" fontId="8" fillId="0" borderId="15" xfId="0" applyNumberFormat="1" applyFont="1" applyBorder="1" applyAlignment="1" applyProtection="1">
      <alignment horizontal="left" vertical="center"/>
      <protection locked="0"/>
    </xf>
    <xf numFmtId="167" fontId="9" fillId="0" borderId="16" xfId="0" applyNumberFormat="1" applyFont="1" applyBorder="1" applyAlignment="1" applyProtection="1">
      <alignment horizontal="left" vertical="center"/>
      <protection locked="0"/>
    </xf>
    <xf numFmtId="167" fontId="9" fillId="0" borderId="18" xfId="0" applyNumberFormat="1" applyFont="1" applyBorder="1" applyAlignment="1" applyProtection="1">
      <alignment horizontal="left" vertical="center"/>
      <protection locked="0"/>
    </xf>
    <xf numFmtId="166" fontId="10" fillId="0" borderId="17" xfId="0" applyNumberFormat="1" applyFont="1" applyBorder="1" applyAlignment="1" applyProtection="1">
      <alignment vertical="center" wrapText="1"/>
      <protection locked="0"/>
    </xf>
    <xf numFmtId="164" fontId="12" fillId="0" borderId="0" xfId="0" applyNumberFormat="1" applyFont="1" applyAlignment="1" applyProtection="1">
      <alignment horizontal="right" vertical="top" wrapText="1"/>
      <protection locked="0"/>
    </xf>
    <xf numFmtId="0" fontId="14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167" fontId="11" fillId="3" borderId="7" xfId="0" applyNumberFormat="1" applyFont="1" applyFill="1" applyBorder="1" applyAlignment="1" applyProtection="1">
      <alignment horizontal="left" vertical="center"/>
      <protection locked="0"/>
    </xf>
    <xf numFmtId="166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9" xfId="0" applyNumberFormat="1" applyFont="1" applyFill="1" applyBorder="1" applyAlignment="1" applyProtection="1">
      <alignment horizontal="left" vertical="center" wrapText="1"/>
      <protection locked="0"/>
    </xf>
    <xf numFmtId="166" fontId="11" fillId="3" borderId="10" xfId="0" applyNumberFormat="1" applyFont="1" applyFill="1" applyBorder="1" applyAlignment="1" applyProtection="1">
      <alignment vertical="center" wrapText="1"/>
      <protection locked="0"/>
    </xf>
    <xf numFmtId="0" fontId="13" fillId="0" borderId="0" xfId="0" applyFont="1" applyProtection="1">
      <protection locked="0"/>
    </xf>
    <xf numFmtId="0" fontId="15" fillId="3" borderId="20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15" fillId="3" borderId="21" xfId="0" applyNumberFormat="1" applyFont="1" applyFill="1" applyBorder="1" applyAlignment="1">
      <alignment horizontal="center" vertical="center" wrapText="1"/>
    </xf>
    <xf numFmtId="166" fontId="15" fillId="3" borderId="21" xfId="0" applyNumberFormat="1" applyFont="1" applyFill="1" applyBorder="1" applyAlignment="1">
      <alignment horizontal="center" vertical="center" wrapText="1"/>
    </xf>
    <xf numFmtId="167" fontId="15" fillId="3" borderId="21" xfId="0" applyNumberFormat="1" applyFont="1" applyFill="1" applyBorder="1" applyAlignment="1">
      <alignment horizontal="center" vertical="center" wrapText="1"/>
    </xf>
    <xf numFmtId="8" fontId="5" fillId="0" borderId="0" xfId="0" applyNumberFormat="1" applyFont="1" applyAlignment="1" applyProtection="1">
      <alignment vertical="center" wrapText="1"/>
      <protection locked="0"/>
    </xf>
    <xf numFmtId="167" fontId="11" fillId="3" borderId="8" xfId="0" applyNumberFormat="1" applyFont="1" applyFill="1" applyBorder="1" applyAlignment="1" applyProtection="1">
      <alignment horizontal="left" vertical="center"/>
      <protection locked="0"/>
    </xf>
    <xf numFmtId="167" fontId="6" fillId="0" borderId="4" xfId="0" applyNumberFormat="1" applyFont="1" applyBorder="1" applyAlignment="1" applyProtection="1">
      <alignment horizontal="left" vertical="center"/>
      <protection locked="0"/>
    </xf>
    <xf numFmtId="167" fontId="6" fillId="0" borderId="12" xfId="0" applyNumberFormat="1" applyFont="1" applyBorder="1" applyAlignment="1" applyProtection="1">
      <alignment vertical="center"/>
      <protection locked="0"/>
    </xf>
    <xf numFmtId="167" fontId="6" fillId="2" borderId="4" xfId="0" applyNumberFormat="1" applyFont="1" applyFill="1" applyBorder="1" applyAlignment="1" applyProtection="1">
      <alignment horizontal="left" vertical="center"/>
      <protection locked="0"/>
    </xf>
    <xf numFmtId="167" fontId="6" fillId="2" borderId="12" xfId="0" applyNumberFormat="1" applyFont="1" applyFill="1" applyBorder="1" applyAlignment="1" applyProtection="1">
      <alignment vertical="center"/>
      <protection locked="0"/>
    </xf>
    <xf numFmtId="166" fontId="11" fillId="3" borderId="17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4" fillId="0" borderId="19" xfId="0" applyFont="1" applyBorder="1" applyAlignment="1">
      <alignment horizontal="center" vertical="center" wrapText="1"/>
    </xf>
    <xf numFmtId="44" fontId="4" fillId="0" borderId="19" xfId="5" applyFont="1" applyFill="1" applyBorder="1" applyAlignment="1" applyProtection="1">
      <alignment horizontal="left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44" fontId="4" fillId="0" borderId="19" xfId="5" applyFont="1" applyFill="1" applyBorder="1" applyAlignment="1" applyProtection="1">
      <alignment horizontal="center" vertical="center" wrapText="1"/>
    </xf>
    <xf numFmtId="9" fontId="4" fillId="0" borderId="19" xfId="3" applyFont="1" applyFill="1" applyBorder="1" applyAlignment="1" applyProtection="1">
      <alignment horizontal="center" vertical="center" wrapText="1"/>
    </xf>
    <xf numFmtId="166" fontId="4" fillId="0" borderId="19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44" fontId="1" fillId="0" borderId="0" xfId="5" applyFont="1" applyAlignment="1" applyProtection="1">
      <alignment vertical="center" wrapText="1"/>
      <protection locked="0"/>
    </xf>
    <xf numFmtId="0" fontId="0" fillId="0" borderId="1" xfId="0" applyBorder="1" applyAlignment="1">
      <alignment horizontal="left" vertical="center" wrapText="1"/>
    </xf>
    <xf numFmtId="164" fontId="12" fillId="0" borderId="0" xfId="0" applyNumberFormat="1" applyFont="1" applyAlignment="1" applyProtection="1">
      <alignment horizontal="left" vertical="top" wrapText="1"/>
      <protection locked="0"/>
    </xf>
    <xf numFmtId="167" fontId="11" fillId="3" borderId="7" xfId="0" applyNumberFormat="1" applyFont="1" applyFill="1" applyBorder="1" applyAlignment="1" applyProtection="1">
      <alignment horizontal="left" vertical="center"/>
      <protection locked="0"/>
    </xf>
    <xf numFmtId="167" fontId="11" fillId="3" borderId="8" xfId="0" applyNumberFormat="1" applyFont="1" applyFill="1" applyBorder="1" applyAlignment="1" applyProtection="1">
      <alignment horizontal="left" vertical="center"/>
      <protection locked="0"/>
    </xf>
    <xf numFmtId="167" fontId="11" fillId="3" borderId="9" xfId="0" applyNumberFormat="1" applyFont="1" applyFill="1" applyBorder="1" applyAlignment="1" applyProtection="1">
      <alignment horizontal="left" vertical="center"/>
      <protection locked="0"/>
    </xf>
  </cellXfs>
  <cellStyles count="6">
    <cellStyle name="Euro" xfId="1" xr:uid="{00000000-0005-0000-0000-000000000000}"/>
    <cellStyle name="Moneda" xfId="5" builtinId="4"/>
    <cellStyle name="Normal" xfId="0" builtinId="0"/>
    <cellStyle name="Normal 3" xfId="4" xr:uid="{00000000-0005-0000-0000-000003000000}"/>
    <cellStyle name="Normal 4" xfId="2" xr:uid="{00000000-0005-0000-0000-000004000000}"/>
    <cellStyle name="Porcentaje" xfId="3" builtinId="5"/>
  </cellStyles>
  <dxfs count="0"/>
  <tableStyles count="0" defaultTableStyle="TableStyleMedium2" defaultPivotStyle="PivotStyleMedium9"/>
  <colors>
    <mruColors>
      <color rgb="FF3333FF"/>
      <color rgb="FFDCDCF0"/>
      <color rgb="FFF3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50132</xdr:colOff>
      <xdr:row>0</xdr:row>
      <xdr:rowOff>90237</xdr:rowOff>
    </xdr:from>
    <xdr:to>
      <xdr:col>1</xdr:col>
      <xdr:colOff>1273340</xdr:colOff>
      <xdr:row>2</xdr:row>
      <xdr:rowOff>49422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32" y="90237"/>
          <a:ext cx="2275971" cy="9818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2857500</xdr:colOff>
      <xdr:row>3</xdr:row>
      <xdr:rowOff>76199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3905249" cy="847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876300</xdr:colOff>
      <xdr:row>3</xdr:row>
      <xdr:rowOff>228600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719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781050</xdr:colOff>
      <xdr:row>3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7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133350</xdr:colOff>
      <xdr:row>3</xdr:row>
      <xdr:rowOff>219075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814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9524</xdr:rowOff>
    </xdr:from>
    <xdr:to>
      <xdr:col>4</xdr:col>
      <xdr:colOff>314326</xdr:colOff>
      <xdr:row>3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9524"/>
          <a:ext cx="58483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2924175</xdr:colOff>
      <xdr:row>3</xdr:row>
      <xdr:rowOff>140482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71925" cy="912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4</xdr:col>
      <xdr:colOff>333375</xdr:colOff>
      <xdr:row>3</xdr:row>
      <xdr:rowOff>114300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781674" cy="88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676275</xdr:colOff>
      <xdr:row>3</xdr:row>
      <xdr:rowOff>152399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95725" cy="923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3124200</xdr:colOff>
      <xdr:row>3</xdr:row>
      <xdr:rowOff>209549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4171949" cy="981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3</xdr:row>
      <xdr:rowOff>219075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5909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295275</xdr:colOff>
      <xdr:row>3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3</xdr:col>
      <xdr:colOff>847725</xdr:colOff>
      <xdr:row>3</xdr:row>
      <xdr:rowOff>104775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4181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771525</xdr:colOff>
      <xdr:row>3</xdr:row>
      <xdr:rowOff>161925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5848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K29"/>
  <sheetViews>
    <sheetView showGridLines="0" tabSelected="1" zoomScaleNormal="100" workbookViewId="0">
      <selection activeCell="B22" sqref="B22"/>
    </sheetView>
  </sheetViews>
  <sheetFormatPr baseColWidth="10" defaultColWidth="53.140625" defaultRowHeight="12.75"/>
  <cols>
    <col min="1" max="1" width="15.7109375" style="1" customWidth="1"/>
    <col min="2" max="2" width="50.710937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57.7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2.5" customHeight="1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7" customHeight="1" thickBot="1">
      <c r="A3" s="48" t="s">
        <v>6</v>
      </c>
      <c r="B3" s="5"/>
      <c r="C3" s="5"/>
      <c r="D3" s="6"/>
      <c r="E3" s="6"/>
      <c r="F3" s="5"/>
      <c r="G3" s="5"/>
      <c r="H3" s="5"/>
      <c r="I3" s="71"/>
      <c r="J3" s="71"/>
      <c r="K3" s="7"/>
    </row>
    <row r="4" spans="1:11" ht="19.5" customHeight="1">
      <c r="B4" s="8"/>
      <c r="C4" s="8"/>
      <c r="I4" s="10"/>
      <c r="J4" s="1"/>
      <c r="K4" s="11"/>
    </row>
    <row r="5" spans="1:11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18</v>
      </c>
      <c r="F5" s="51" t="s">
        <v>1</v>
      </c>
      <c r="G5" s="51" t="s">
        <v>8</v>
      </c>
      <c r="H5" s="51" t="s">
        <v>10</v>
      </c>
      <c r="I5" s="52" t="s">
        <v>2</v>
      </c>
      <c r="J5" s="51" t="s">
        <v>3</v>
      </c>
      <c r="K5" s="53" t="s">
        <v>4</v>
      </c>
    </row>
    <row r="6" spans="1:11" s="14" customFormat="1">
      <c r="A6" s="69">
        <v>6979</v>
      </c>
      <c r="B6" s="64" t="s">
        <v>20</v>
      </c>
      <c r="C6" s="65">
        <v>135000</v>
      </c>
      <c r="D6" s="66">
        <v>1.5699999999999999E-2</v>
      </c>
      <c r="E6" s="66">
        <f t="shared" ref="E6:E18" si="0">D6*C6</f>
        <v>2119.5</v>
      </c>
      <c r="F6" s="63"/>
      <c r="G6" s="63"/>
      <c r="H6" s="63"/>
      <c r="I6" s="66"/>
      <c r="J6" s="67">
        <v>0.21</v>
      </c>
      <c r="K6" s="68">
        <f t="shared" ref="K6:K18" si="1">+I6*C6</f>
        <v>0</v>
      </c>
    </row>
    <row r="7" spans="1:11" s="14" customFormat="1">
      <c r="A7" s="69">
        <v>6982</v>
      </c>
      <c r="B7" s="64" t="s">
        <v>21</v>
      </c>
      <c r="C7" s="65">
        <v>10000</v>
      </c>
      <c r="D7" s="66">
        <v>2.1999999999999999E-2</v>
      </c>
      <c r="E7" s="66">
        <f t="shared" si="0"/>
        <v>220</v>
      </c>
      <c r="F7" s="63"/>
      <c r="G7" s="63"/>
      <c r="H7" s="63"/>
      <c r="I7" s="66"/>
      <c r="J7" s="67">
        <v>0.21</v>
      </c>
      <c r="K7" s="68">
        <f t="shared" si="1"/>
        <v>0</v>
      </c>
    </row>
    <row r="8" spans="1:11" s="14" customFormat="1">
      <c r="A8" s="69">
        <v>6975</v>
      </c>
      <c r="B8" s="64" t="s">
        <v>22</v>
      </c>
      <c r="C8" s="65">
        <v>15000</v>
      </c>
      <c r="D8" s="66">
        <v>1.8499999999999999E-2</v>
      </c>
      <c r="E8" s="66">
        <f t="shared" si="0"/>
        <v>277.5</v>
      </c>
      <c r="F8" s="63"/>
      <c r="G8" s="63"/>
      <c r="H8" s="63"/>
      <c r="I8" s="66"/>
      <c r="J8" s="67">
        <v>0.21</v>
      </c>
      <c r="K8" s="68">
        <f t="shared" si="1"/>
        <v>0</v>
      </c>
    </row>
    <row r="9" spans="1:11" s="14" customFormat="1">
      <c r="A9" s="69">
        <v>10800</v>
      </c>
      <c r="B9" s="64" t="s">
        <v>23</v>
      </c>
      <c r="C9" s="65">
        <v>10000</v>
      </c>
      <c r="D9" s="66">
        <v>2.4E-2</v>
      </c>
      <c r="E9" s="66">
        <f t="shared" si="0"/>
        <v>240</v>
      </c>
      <c r="F9" s="63"/>
      <c r="G9" s="63"/>
      <c r="H9" s="63"/>
      <c r="I9" s="66"/>
      <c r="J9" s="67">
        <v>0.21</v>
      </c>
      <c r="K9" s="68">
        <f t="shared" si="1"/>
        <v>0</v>
      </c>
    </row>
    <row r="10" spans="1:11" s="14" customFormat="1">
      <c r="A10" s="69">
        <v>3798</v>
      </c>
      <c r="B10" s="64" t="s">
        <v>24</v>
      </c>
      <c r="C10" s="65">
        <v>55000</v>
      </c>
      <c r="D10" s="66">
        <v>2.7E-2</v>
      </c>
      <c r="E10" s="66">
        <f t="shared" si="0"/>
        <v>1485</v>
      </c>
      <c r="F10" s="63"/>
      <c r="G10" s="63"/>
      <c r="H10" s="63"/>
      <c r="I10" s="66"/>
      <c r="J10" s="67">
        <v>0.21</v>
      </c>
      <c r="K10" s="68">
        <f t="shared" si="1"/>
        <v>0</v>
      </c>
    </row>
    <row r="11" spans="1:11" s="14" customFormat="1">
      <c r="A11" s="69">
        <v>6983</v>
      </c>
      <c r="B11" s="64" t="s">
        <v>25</v>
      </c>
      <c r="C11" s="65">
        <v>60000</v>
      </c>
      <c r="D11" s="66">
        <v>4.48E-2</v>
      </c>
      <c r="E11" s="66">
        <f t="shared" si="0"/>
        <v>2688</v>
      </c>
      <c r="F11" s="63"/>
      <c r="G11" s="63"/>
      <c r="H11" s="63"/>
      <c r="I11" s="66"/>
      <c r="J11" s="67">
        <v>0.21</v>
      </c>
      <c r="K11" s="68">
        <f t="shared" si="1"/>
        <v>0</v>
      </c>
    </row>
    <row r="12" spans="1:11" s="14" customFormat="1">
      <c r="A12" s="63" t="s">
        <v>87</v>
      </c>
      <c r="B12" s="64" t="s">
        <v>88</v>
      </c>
      <c r="C12" s="65">
        <v>5000</v>
      </c>
      <c r="D12" s="66">
        <v>5.3999999999999999E-2</v>
      </c>
      <c r="E12" s="66">
        <f t="shared" ref="E12" si="2">D12*C12</f>
        <v>270</v>
      </c>
      <c r="F12" s="63"/>
      <c r="G12" s="63"/>
      <c r="H12" s="63"/>
      <c r="I12" s="66"/>
      <c r="J12" s="67">
        <v>0.21</v>
      </c>
      <c r="K12" s="68">
        <f t="shared" ref="K12" si="3">+I12*C12</f>
        <v>0</v>
      </c>
    </row>
    <row r="13" spans="1:11" s="14" customFormat="1">
      <c r="A13" s="69">
        <v>3800</v>
      </c>
      <c r="B13" s="64" t="s">
        <v>26</v>
      </c>
      <c r="C13" s="65">
        <v>1000</v>
      </c>
      <c r="D13" s="66">
        <v>0.16200000000000001</v>
      </c>
      <c r="E13" s="66">
        <f t="shared" si="0"/>
        <v>162</v>
      </c>
      <c r="F13" s="63"/>
      <c r="G13" s="63"/>
      <c r="H13" s="63"/>
      <c r="I13" s="66"/>
      <c r="J13" s="67">
        <v>0.21</v>
      </c>
      <c r="K13" s="68">
        <f t="shared" si="1"/>
        <v>0</v>
      </c>
    </row>
    <row r="14" spans="1:11" s="14" customFormat="1">
      <c r="A14" s="69">
        <v>49069</v>
      </c>
      <c r="B14" s="64" t="s">
        <v>52</v>
      </c>
      <c r="C14" s="65">
        <v>10</v>
      </c>
      <c r="D14" s="66">
        <v>9.9499999999999993</v>
      </c>
      <c r="E14" s="66">
        <f t="shared" si="0"/>
        <v>99.5</v>
      </c>
      <c r="F14" s="63"/>
      <c r="G14" s="63"/>
      <c r="H14" s="63"/>
      <c r="I14" s="66"/>
      <c r="J14" s="67">
        <v>0.21</v>
      </c>
      <c r="K14" s="68">
        <f t="shared" si="1"/>
        <v>0</v>
      </c>
    </row>
    <row r="15" spans="1:11" s="14" customFormat="1">
      <c r="A15" s="69">
        <v>6976</v>
      </c>
      <c r="B15" s="64" t="s">
        <v>48</v>
      </c>
      <c r="C15" s="65">
        <v>22</v>
      </c>
      <c r="D15" s="66">
        <v>10.28</v>
      </c>
      <c r="E15" s="66">
        <f t="shared" si="0"/>
        <v>226.16</v>
      </c>
      <c r="F15" s="63"/>
      <c r="G15" s="63"/>
      <c r="H15" s="63"/>
      <c r="I15" s="66"/>
      <c r="J15" s="67">
        <v>0.21</v>
      </c>
      <c r="K15" s="68">
        <f t="shared" si="1"/>
        <v>0</v>
      </c>
    </row>
    <row r="16" spans="1:11" s="14" customFormat="1">
      <c r="A16" s="69">
        <v>6977</v>
      </c>
      <c r="B16" s="64" t="s">
        <v>49</v>
      </c>
      <c r="C16" s="65">
        <v>22.666666666666668</v>
      </c>
      <c r="D16" s="66">
        <v>18.89</v>
      </c>
      <c r="E16" s="66">
        <f t="shared" si="0"/>
        <v>428.17333333333335</v>
      </c>
      <c r="F16" s="63"/>
      <c r="G16" s="63"/>
      <c r="H16" s="63"/>
      <c r="I16" s="66"/>
      <c r="J16" s="67">
        <v>0.21</v>
      </c>
      <c r="K16" s="68">
        <f t="shared" si="1"/>
        <v>0</v>
      </c>
    </row>
    <row r="17" spans="1:11" s="14" customFormat="1">
      <c r="A17" s="69">
        <v>6980</v>
      </c>
      <c r="B17" s="64" t="s">
        <v>50</v>
      </c>
      <c r="C17" s="65">
        <v>44</v>
      </c>
      <c r="D17" s="66">
        <v>27.2</v>
      </c>
      <c r="E17" s="66">
        <f t="shared" si="0"/>
        <v>1196.8</v>
      </c>
      <c r="F17" s="63"/>
      <c r="G17" s="63"/>
      <c r="H17" s="63"/>
      <c r="I17" s="66"/>
      <c r="J17" s="67">
        <v>0.21</v>
      </c>
      <c r="K17" s="68">
        <f t="shared" si="1"/>
        <v>0</v>
      </c>
    </row>
    <row r="18" spans="1:11" s="14" customFormat="1">
      <c r="A18" s="69">
        <v>6978</v>
      </c>
      <c r="B18" s="64" t="s">
        <v>51</v>
      </c>
      <c r="C18" s="65">
        <v>17.333333333333332</v>
      </c>
      <c r="D18" s="66">
        <v>37.799999999999997</v>
      </c>
      <c r="E18" s="66">
        <f t="shared" si="0"/>
        <v>655.19999999999993</v>
      </c>
      <c r="F18" s="63"/>
      <c r="G18" s="63"/>
      <c r="H18" s="63"/>
      <c r="I18" s="66"/>
      <c r="J18" s="67">
        <v>0.21</v>
      </c>
      <c r="K18" s="68">
        <f t="shared" si="1"/>
        <v>0</v>
      </c>
    </row>
    <row r="19" spans="1:11" s="12" customFormat="1">
      <c r="B19" s="1"/>
      <c r="C19" s="1"/>
      <c r="D19" s="9"/>
      <c r="E19" s="9"/>
      <c r="F19" s="1"/>
      <c r="G19" s="1"/>
      <c r="H19" s="1"/>
      <c r="I19" s="2"/>
      <c r="J19" s="3"/>
      <c r="K19" s="4"/>
    </row>
    <row r="20" spans="1:11" s="12" customFormat="1" ht="13.5" thickBot="1">
      <c r="B20" s="1"/>
      <c r="C20" s="1"/>
      <c r="D20" s="9"/>
      <c r="E20" s="9"/>
      <c r="F20" s="1"/>
      <c r="G20" s="1"/>
      <c r="H20" s="1"/>
      <c r="I20" s="2"/>
      <c r="J20" s="3"/>
      <c r="K20" s="4"/>
    </row>
    <row r="21" spans="1:11" ht="15.75" customHeight="1">
      <c r="B21" s="13"/>
      <c r="C21" s="13"/>
      <c r="D21" s="15" t="s">
        <v>11</v>
      </c>
      <c r="E21" s="57"/>
      <c r="F21" s="16"/>
      <c r="G21" s="16"/>
      <c r="H21" s="16"/>
      <c r="I21" s="17"/>
      <c r="J21" s="18"/>
      <c r="K21" s="19">
        <f>SUM(K6:K18)</f>
        <v>0</v>
      </c>
    </row>
    <row r="22" spans="1:11" s="13" customFormat="1" ht="15.75" customHeight="1">
      <c r="A22" s="55"/>
      <c r="D22" s="43" t="s">
        <v>12</v>
      </c>
      <c r="E22" s="56"/>
      <c r="F22" s="44"/>
      <c r="G22" s="44"/>
      <c r="H22" s="44"/>
      <c r="I22" s="45"/>
      <c r="J22" s="46"/>
      <c r="K22" s="47">
        <f>SUM(E6:E18)</f>
        <v>10067.833333333334</v>
      </c>
    </row>
    <row r="23" spans="1:11" s="13" customFormat="1" ht="15.75" customHeight="1" thickBot="1">
      <c r="A23" s="55"/>
      <c r="D23" s="20" t="s">
        <v>5</v>
      </c>
      <c r="E23" s="58"/>
      <c r="F23" s="21"/>
      <c r="G23" s="21"/>
      <c r="H23" s="21"/>
      <c r="I23" s="22"/>
      <c r="J23" s="23"/>
      <c r="K23" s="24">
        <f>K22-K21</f>
        <v>10067.833333333334</v>
      </c>
    </row>
    <row r="24" spans="1:11" s="13" customFormat="1" ht="15.75" customHeight="1" thickBot="1">
      <c r="A24" s="55"/>
      <c r="B24" s="1"/>
      <c r="C24" s="1"/>
      <c r="D24" s="9"/>
      <c r="E24" s="9"/>
      <c r="F24" s="1"/>
      <c r="G24" s="1"/>
      <c r="H24" s="1"/>
      <c r="I24" s="2"/>
      <c r="J24" s="3"/>
      <c r="K24" s="4"/>
    </row>
    <row r="25" spans="1:11" ht="15.75" customHeight="1">
      <c r="D25" s="25" t="s">
        <v>15</v>
      </c>
      <c r="E25" s="59"/>
      <c r="F25" s="26"/>
      <c r="G25" s="26"/>
      <c r="H25" s="26"/>
      <c r="I25" s="27"/>
      <c r="J25" s="28"/>
      <c r="K25" s="29">
        <f>4*K21</f>
        <v>0</v>
      </c>
    </row>
    <row r="26" spans="1:11" ht="15.75" customHeight="1">
      <c r="D26" s="73" t="s">
        <v>16</v>
      </c>
      <c r="E26" s="74"/>
      <c r="F26" s="74"/>
      <c r="G26" s="74"/>
      <c r="H26" s="74"/>
      <c r="I26" s="74"/>
      <c r="J26" s="75"/>
      <c r="K26" s="47">
        <f>4*K22</f>
        <v>40271.333333333336</v>
      </c>
    </row>
    <row r="27" spans="1:11" ht="15.75" customHeight="1">
      <c r="D27" s="73" t="s">
        <v>19</v>
      </c>
      <c r="E27" s="74"/>
      <c r="F27" s="74"/>
      <c r="G27" s="74"/>
      <c r="H27" s="74"/>
      <c r="I27" s="74"/>
      <c r="J27" s="75"/>
      <c r="K27" s="61">
        <f>K28-K26</f>
        <v>-40271.333333333336</v>
      </c>
    </row>
    <row r="28" spans="1:11" ht="15.75" customHeight="1">
      <c r="D28" s="37" t="s">
        <v>17</v>
      </c>
      <c r="E28" s="38"/>
      <c r="F28" s="38"/>
      <c r="G28" s="35"/>
      <c r="H28" s="35"/>
      <c r="I28" s="35"/>
      <c r="J28" s="36"/>
      <c r="K28" s="39">
        <f>+K25*J6+K25</f>
        <v>0</v>
      </c>
    </row>
    <row r="29" spans="1:11" ht="15.75" customHeight="1" thickBot="1">
      <c r="D29" s="30" t="s">
        <v>9</v>
      </c>
      <c r="E29" s="60"/>
      <c r="F29" s="31"/>
      <c r="G29" s="31"/>
      <c r="H29" s="31"/>
      <c r="I29" s="32"/>
      <c r="J29" s="33"/>
      <c r="K29" s="34">
        <f>K26-K25</f>
        <v>40271.333333333336</v>
      </c>
    </row>
  </sheetData>
  <mergeCells count="4">
    <mergeCell ref="I3:J3"/>
    <mergeCell ref="H1:K1"/>
    <mergeCell ref="D26:J26"/>
    <mergeCell ref="D27:J27"/>
  </mergeCells>
  <pageMargins left="0" right="0" top="0.35433070866141736" bottom="0.74803149606299213" header="0.31496062992125984" footer="0.31496062992125984"/>
  <pageSetup paperSize="9" scale="74" fitToHeight="100" orientation="landscape" r:id="rId1"/>
  <headerFooter>
    <oddFooter xml:space="preserve">&amp;Lpag &amp;P de &amp;N&amp;R&amp;9Nom de qui signa
Data i lloc
Signatura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3.570312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61</v>
      </c>
      <c r="B8" s="64" t="s">
        <v>62</v>
      </c>
      <c r="C8" s="65">
        <v>13500</v>
      </c>
      <c r="D8" s="66">
        <v>0.09</v>
      </c>
      <c r="E8" s="66">
        <f>D8*C8</f>
        <v>1215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 t="s">
        <v>63</v>
      </c>
      <c r="B9" s="64" t="s">
        <v>64</v>
      </c>
      <c r="C9" s="65">
        <v>5000</v>
      </c>
      <c r="D9" s="66">
        <v>0.09</v>
      </c>
      <c r="E9" s="66">
        <f>D9*C9</f>
        <v>450</v>
      </c>
      <c r="F9" s="63"/>
      <c r="G9" s="63"/>
      <c r="H9" s="63"/>
      <c r="I9" s="66"/>
      <c r="J9" s="67">
        <v>0.21</v>
      </c>
      <c r="K9" s="68">
        <f t="shared" ref="K9" si="0">+I9*C9</f>
        <v>0</v>
      </c>
    </row>
    <row r="10" spans="1:11" s="14" customFormat="1">
      <c r="A10" s="63">
        <v>50698</v>
      </c>
      <c r="B10" s="64" t="s">
        <v>83</v>
      </c>
      <c r="C10" s="65">
        <v>6000</v>
      </c>
      <c r="D10" s="66">
        <v>0.09</v>
      </c>
      <c r="E10" s="66">
        <f>D10*C10</f>
        <v>540</v>
      </c>
      <c r="F10" s="63"/>
      <c r="G10" s="63"/>
      <c r="H10" s="63"/>
      <c r="I10" s="66"/>
      <c r="J10" s="67">
        <v>0.21</v>
      </c>
      <c r="K10" s="68">
        <f t="shared" ref="K10" si="1">+I10*C10</f>
        <v>0</v>
      </c>
    </row>
    <row r="11" spans="1:11" s="12" customFormat="1">
      <c r="B11" s="1"/>
      <c r="C11" s="1"/>
      <c r="D11" s="9"/>
      <c r="E11" s="9"/>
      <c r="F11" s="1"/>
      <c r="G11" s="1"/>
      <c r="H11" s="1"/>
      <c r="I11" s="2"/>
      <c r="J11" s="3"/>
      <c r="K11" s="4"/>
    </row>
    <row r="12" spans="1:11" s="12" customFormat="1" ht="13.5" thickBot="1">
      <c r="B12" s="1"/>
      <c r="C12" s="1"/>
      <c r="D12" s="9"/>
      <c r="E12" s="9"/>
      <c r="F12" s="1"/>
      <c r="G12" s="1"/>
      <c r="H12" s="1"/>
      <c r="I12" s="2"/>
      <c r="J12" s="3"/>
      <c r="K12" s="4"/>
    </row>
    <row r="13" spans="1:11">
      <c r="B13" s="13"/>
      <c r="C13" s="13"/>
      <c r="D13" s="15" t="s">
        <v>11</v>
      </c>
      <c r="E13" s="57"/>
      <c r="F13" s="16"/>
      <c r="G13" s="16"/>
      <c r="H13" s="16"/>
      <c r="I13" s="17"/>
      <c r="J13" s="18"/>
      <c r="K13" s="19">
        <f>SUM(K8:K10)</f>
        <v>0</v>
      </c>
    </row>
    <row r="14" spans="1:11" s="13" customFormat="1">
      <c r="A14" s="55"/>
      <c r="D14" s="43" t="s">
        <v>12</v>
      </c>
      <c r="E14" s="56"/>
      <c r="F14" s="44"/>
      <c r="G14" s="44"/>
      <c r="H14" s="44"/>
      <c r="I14" s="45"/>
      <c r="J14" s="46"/>
      <c r="K14" s="47">
        <f>SUM(E8:E10)</f>
        <v>2205</v>
      </c>
    </row>
    <row r="15" spans="1:11" s="13" customFormat="1" ht="13.5" thickBot="1">
      <c r="A15" s="55"/>
      <c r="D15" s="20" t="s">
        <v>5</v>
      </c>
      <c r="E15" s="58"/>
      <c r="F15" s="21"/>
      <c r="G15" s="21"/>
      <c r="H15" s="21"/>
      <c r="I15" s="22"/>
      <c r="J15" s="23"/>
      <c r="K15" s="24">
        <f>K14-K13</f>
        <v>2205</v>
      </c>
    </row>
    <row r="16" spans="1:11" s="13" customFormat="1" ht="13.5" thickBot="1">
      <c r="A16" s="55"/>
      <c r="B16" s="1"/>
      <c r="C16" s="1"/>
      <c r="D16" s="9"/>
      <c r="E16" s="9"/>
      <c r="F16" s="1"/>
      <c r="G16" s="1"/>
      <c r="H16" s="1"/>
      <c r="I16" s="2"/>
      <c r="J16" s="3"/>
      <c r="K16" s="4"/>
    </row>
    <row r="17" spans="4:11">
      <c r="D17" s="25" t="s">
        <v>15</v>
      </c>
      <c r="E17" s="59"/>
      <c r="F17" s="26"/>
      <c r="G17" s="26"/>
      <c r="H17" s="26"/>
      <c r="I17" s="27"/>
      <c r="J17" s="28"/>
      <c r="K17" s="29">
        <f>4*K13</f>
        <v>0</v>
      </c>
    </row>
    <row r="18" spans="4:11">
      <c r="D18" s="73" t="s">
        <v>16</v>
      </c>
      <c r="E18" s="74"/>
      <c r="F18" s="74"/>
      <c r="G18" s="74"/>
      <c r="H18" s="74"/>
      <c r="I18" s="74"/>
      <c r="J18" s="75"/>
      <c r="K18" s="47">
        <f>4*K14</f>
        <v>8820</v>
      </c>
    </row>
    <row r="19" spans="4:11">
      <c r="D19" s="73" t="s">
        <v>19</v>
      </c>
      <c r="E19" s="74"/>
      <c r="F19" s="74"/>
      <c r="G19" s="74"/>
      <c r="H19" s="74"/>
      <c r="I19" s="74"/>
      <c r="J19" s="75"/>
      <c r="K19" s="61">
        <f>K20-K18</f>
        <v>-8820</v>
      </c>
    </row>
    <row r="20" spans="4:11">
      <c r="D20" s="37" t="s">
        <v>17</v>
      </c>
      <c r="E20" s="38"/>
      <c r="F20" s="38"/>
      <c r="G20" s="35"/>
      <c r="H20" s="35"/>
      <c r="I20" s="35"/>
      <c r="J20" s="36"/>
      <c r="K20" s="39">
        <f>+K17*J8+K17</f>
        <v>0</v>
      </c>
    </row>
    <row r="21" spans="4:11" ht="13.5" thickBot="1">
      <c r="D21" s="30" t="s">
        <v>9</v>
      </c>
      <c r="E21" s="60"/>
      <c r="F21" s="31"/>
      <c r="G21" s="31"/>
      <c r="H21" s="31"/>
      <c r="I21" s="32"/>
      <c r="J21" s="33"/>
      <c r="K21" s="34">
        <f>K18-K17</f>
        <v>8820</v>
      </c>
    </row>
  </sheetData>
  <mergeCells count="4">
    <mergeCell ref="H1:K1"/>
    <mergeCell ref="I5:J5"/>
    <mergeCell ref="D18:J18"/>
    <mergeCell ref="D19:J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9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26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65</v>
      </c>
      <c r="B8" s="64" t="s">
        <v>66</v>
      </c>
      <c r="C8" s="65">
        <v>400</v>
      </c>
      <c r="D8" s="66">
        <v>4.7</v>
      </c>
      <c r="E8" s="66">
        <f>D8*C8</f>
        <v>1880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2" customFormat="1">
      <c r="B9" s="1"/>
      <c r="C9" s="1"/>
      <c r="D9" s="9"/>
      <c r="E9" s="9"/>
      <c r="F9" s="1"/>
      <c r="G9" s="1"/>
      <c r="H9" s="1"/>
      <c r="I9" s="2"/>
      <c r="J9" s="3"/>
      <c r="K9" s="4"/>
    </row>
    <row r="10" spans="1:11" s="12" customFormat="1" ht="13.5" thickBo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>
      <c r="B11" s="13"/>
      <c r="C11" s="13"/>
      <c r="D11" s="15" t="s">
        <v>11</v>
      </c>
      <c r="E11" s="57"/>
      <c r="F11" s="16"/>
      <c r="G11" s="16"/>
      <c r="H11" s="16"/>
      <c r="I11" s="17"/>
      <c r="J11" s="18"/>
      <c r="K11" s="19">
        <f>SUM(K8:K8)</f>
        <v>0</v>
      </c>
    </row>
    <row r="12" spans="1:11" s="13" customFormat="1">
      <c r="A12" s="55"/>
      <c r="D12" s="43" t="s">
        <v>12</v>
      </c>
      <c r="E12" s="56"/>
      <c r="F12" s="44"/>
      <c r="G12" s="44"/>
      <c r="H12" s="44"/>
      <c r="I12" s="45"/>
      <c r="J12" s="46"/>
      <c r="K12" s="47">
        <f>SUM(E8:E8)</f>
        <v>1880</v>
      </c>
    </row>
    <row r="13" spans="1:11" s="13" customFormat="1" ht="13.5" thickBot="1">
      <c r="A13" s="55"/>
      <c r="D13" s="20" t="s">
        <v>5</v>
      </c>
      <c r="E13" s="58"/>
      <c r="F13" s="21"/>
      <c r="G13" s="21"/>
      <c r="H13" s="21"/>
      <c r="I13" s="22"/>
      <c r="J13" s="23"/>
      <c r="K13" s="24">
        <f>K12-K11</f>
        <v>1880</v>
      </c>
    </row>
    <row r="14" spans="1:11" s="13" customFormat="1" ht="13.5" thickBot="1">
      <c r="A14" s="55"/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>
      <c r="D15" s="25" t="s">
        <v>15</v>
      </c>
      <c r="E15" s="59"/>
      <c r="F15" s="26"/>
      <c r="G15" s="26"/>
      <c r="H15" s="26"/>
      <c r="I15" s="27"/>
      <c r="J15" s="28"/>
      <c r="K15" s="29">
        <f>4*K11</f>
        <v>0</v>
      </c>
    </row>
    <row r="16" spans="1:11">
      <c r="D16" s="73" t="s">
        <v>16</v>
      </c>
      <c r="E16" s="74"/>
      <c r="F16" s="74"/>
      <c r="G16" s="74"/>
      <c r="H16" s="74"/>
      <c r="I16" s="74"/>
      <c r="J16" s="75"/>
      <c r="K16" s="47">
        <f>4*K12</f>
        <v>7520</v>
      </c>
    </row>
    <row r="17" spans="4:11">
      <c r="D17" s="73" t="s">
        <v>19</v>
      </c>
      <c r="E17" s="74"/>
      <c r="F17" s="74"/>
      <c r="G17" s="74"/>
      <c r="H17" s="74"/>
      <c r="I17" s="74"/>
      <c r="J17" s="75"/>
      <c r="K17" s="61">
        <f>K18-K16</f>
        <v>-7520</v>
      </c>
    </row>
    <row r="18" spans="4:11">
      <c r="D18" s="37" t="s">
        <v>17</v>
      </c>
      <c r="E18" s="38"/>
      <c r="F18" s="38"/>
      <c r="G18" s="35"/>
      <c r="H18" s="35"/>
      <c r="I18" s="35"/>
      <c r="J18" s="36"/>
      <c r="K18" s="39">
        <f>+K15*J8+K15</f>
        <v>0</v>
      </c>
    </row>
    <row r="19" spans="4:11" ht="13.5" thickBot="1">
      <c r="D19" s="30" t="s">
        <v>9</v>
      </c>
      <c r="E19" s="60"/>
      <c r="F19" s="31"/>
      <c r="G19" s="31"/>
      <c r="H19" s="31"/>
      <c r="I19" s="32"/>
      <c r="J19" s="33"/>
      <c r="K19" s="34">
        <f>K16-K15</f>
        <v>7520</v>
      </c>
    </row>
  </sheetData>
  <mergeCells count="4">
    <mergeCell ref="H1:K1"/>
    <mergeCell ref="I5:J5"/>
    <mergeCell ref="D16:J16"/>
    <mergeCell ref="D17:J1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0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22.2851562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67</v>
      </c>
      <c r="B8" s="64" t="s">
        <v>68</v>
      </c>
      <c r="C8" s="65">
        <v>1500</v>
      </c>
      <c r="D8" s="66">
        <v>9.8000000000000004E-2</v>
      </c>
      <c r="E8" s="66">
        <f>D8*C8</f>
        <v>147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 t="s">
        <v>69</v>
      </c>
      <c r="B9" s="64" t="s">
        <v>70</v>
      </c>
      <c r="C9" s="65">
        <v>3500</v>
      </c>
      <c r="D9" s="66">
        <v>4.1000000000000002E-2</v>
      </c>
      <c r="E9" s="66">
        <f>D9*C9</f>
        <v>143.5</v>
      </c>
      <c r="F9" s="63"/>
      <c r="G9" s="63"/>
      <c r="H9" s="63"/>
      <c r="I9" s="66"/>
      <c r="J9" s="67">
        <v>0.21</v>
      </c>
      <c r="K9" s="68">
        <f t="shared" ref="K9" si="0">+I9*C9</f>
        <v>0</v>
      </c>
    </row>
    <row r="10" spans="1:11" s="12" customForma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 s="12" customFormat="1" ht="13.5" thickBot="1">
      <c r="B11" s="1"/>
      <c r="C11" s="1"/>
      <c r="D11" s="9"/>
      <c r="E11" s="9"/>
      <c r="F11" s="1"/>
      <c r="G11" s="1"/>
      <c r="H11" s="1"/>
      <c r="I11" s="2"/>
      <c r="J11" s="3"/>
      <c r="K11" s="4"/>
    </row>
    <row r="12" spans="1:11">
      <c r="B12" s="13"/>
      <c r="C12" s="13"/>
      <c r="D12" s="15" t="s">
        <v>11</v>
      </c>
      <c r="E12" s="57"/>
      <c r="F12" s="16"/>
      <c r="G12" s="16"/>
      <c r="H12" s="16"/>
      <c r="I12" s="17"/>
      <c r="J12" s="18"/>
      <c r="K12" s="19">
        <f>SUM(K8:K9)</f>
        <v>0</v>
      </c>
    </row>
    <row r="13" spans="1:11" s="13" customFormat="1">
      <c r="A13" s="55"/>
      <c r="D13" s="43" t="s">
        <v>12</v>
      </c>
      <c r="E13" s="56"/>
      <c r="F13" s="44"/>
      <c r="G13" s="44"/>
      <c r="H13" s="44"/>
      <c r="I13" s="45"/>
      <c r="J13" s="46"/>
      <c r="K13" s="47">
        <f>SUM(E8:E9)</f>
        <v>290.5</v>
      </c>
    </row>
    <row r="14" spans="1:11" s="13" customFormat="1" ht="13.5" thickBot="1">
      <c r="A14" s="55"/>
      <c r="D14" s="20" t="s">
        <v>5</v>
      </c>
      <c r="E14" s="58"/>
      <c r="F14" s="21"/>
      <c r="G14" s="21"/>
      <c r="H14" s="21"/>
      <c r="I14" s="22"/>
      <c r="J14" s="23"/>
      <c r="K14" s="24">
        <f>K13-K12</f>
        <v>290.5</v>
      </c>
    </row>
    <row r="15" spans="1:11" s="13" customFormat="1" ht="13.5" thickBot="1">
      <c r="A15" s="55"/>
      <c r="B15" s="1"/>
      <c r="C15" s="1"/>
      <c r="D15" s="9"/>
      <c r="E15" s="9"/>
      <c r="F15" s="1"/>
      <c r="G15" s="1"/>
      <c r="H15" s="1"/>
      <c r="I15" s="2"/>
      <c r="J15" s="3"/>
      <c r="K15" s="4"/>
    </row>
    <row r="16" spans="1:11">
      <c r="D16" s="25" t="s">
        <v>15</v>
      </c>
      <c r="E16" s="59"/>
      <c r="F16" s="26"/>
      <c r="G16" s="26"/>
      <c r="H16" s="26"/>
      <c r="I16" s="27"/>
      <c r="J16" s="28"/>
      <c r="K16" s="29">
        <f>4*K12</f>
        <v>0</v>
      </c>
    </row>
    <row r="17" spans="4:11">
      <c r="D17" s="73" t="s">
        <v>16</v>
      </c>
      <c r="E17" s="74"/>
      <c r="F17" s="74"/>
      <c r="G17" s="74"/>
      <c r="H17" s="74"/>
      <c r="I17" s="74"/>
      <c r="J17" s="75"/>
      <c r="K17" s="47">
        <f>4*K13</f>
        <v>1162</v>
      </c>
    </row>
    <row r="18" spans="4:11">
      <c r="D18" s="73" t="s">
        <v>19</v>
      </c>
      <c r="E18" s="74"/>
      <c r="F18" s="74"/>
      <c r="G18" s="74"/>
      <c r="H18" s="74"/>
      <c r="I18" s="74"/>
      <c r="J18" s="75"/>
      <c r="K18" s="61">
        <f>K19-K17</f>
        <v>-1162</v>
      </c>
    </row>
    <row r="19" spans="4:11">
      <c r="D19" s="37" t="s">
        <v>17</v>
      </c>
      <c r="E19" s="38"/>
      <c r="F19" s="38"/>
      <c r="G19" s="35"/>
      <c r="H19" s="35"/>
      <c r="I19" s="35"/>
      <c r="J19" s="36"/>
      <c r="K19" s="39">
        <f>+K16*J8+K16</f>
        <v>0</v>
      </c>
    </row>
    <row r="20" spans="4:11" ht="13.5" thickBot="1">
      <c r="D20" s="30" t="s">
        <v>9</v>
      </c>
      <c r="E20" s="60"/>
      <c r="F20" s="31"/>
      <c r="G20" s="31"/>
      <c r="H20" s="31"/>
      <c r="I20" s="32"/>
      <c r="J20" s="33"/>
      <c r="K20" s="34">
        <f>K17-K16</f>
        <v>1162</v>
      </c>
    </row>
  </sheetData>
  <mergeCells count="4">
    <mergeCell ref="H1:K1"/>
    <mergeCell ref="I5:J5"/>
    <mergeCell ref="D17:J17"/>
    <mergeCell ref="D18:J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4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9" t="s">
        <v>71</v>
      </c>
      <c r="B8" s="64" t="s">
        <v>72</v>
      </c>
      <c r="C8" s="65">
        <v>30</v>
      </c>
      <c r="D8" s="66">
        <v>238.24</v>
      </c>
      <c r="E8" s="66">
        <f>D8*C8</f>
        <v>7147.2000000000007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 t="s">
        <v>73</v>
      </c>
      <c r="B9" s="64" t="s">
        <v>74</v>
      </c>
      <c r="C9" s="65">
        <v>3000</v>
      </c>
      <c r="D9" s="66">
        <v>0.30399999999999999</v>
      </c>
      <c r="E9" s="66">
        <f t="shared" ref="E9:E13" si="0">D9*C9</f>
        <v>912</v>
      </c>
      <c r="F9" s="63"/>
      <c r="G9" s="63"/>
      <c r="H9" s="63"/>
      <c r="I9" s="66"/>
      <c r="J9" s="67">
        <v>0.21</v>
      </c>
      <c r="K9" s="68">
        <f t="shared" ref="K9:K13" si="1">+I9*C9</f>
        <v>0</v>
      </c>
    </row>
    <row r="10" spans="1:11" s="14" customFormat="1">
      <c r="A10" s="69" t="s">
        <v>75</v>
      </c>
      <c r="B10" s="64" t="s">
        <v>76</v>
      </c>
      <c r="C10" s="65">
        <v>120</v>
      </c>
      <c r="D10" s="66">
        <v>6.6</v>
      </c>
      <c r="E10" s="66">
        <f t="shared" si="0"/>
        <v>792</v>
      </c>
      <c r="F10" s="63"/>
      <c r="G10" s="63"/>
      <c r="H10" s="63"/>
      <c r="I10" s="66"/>
      <c r="J10" s="67">
        <v>0.21</v>
      </c>
      <c r="K10" s="68">
        <f t="shared" si="1"/>
        <v>0</v>
      </c>
    </row>
    <row r="11" spans="1:11" s="14" customFormat="1">
      <c r="A11" s="69" t="s">
        <v>77</v>
      </c>
      <c r="B11" s="64" t="s">
        <v>78</v>
      </c>
      <c r="C11" s="65">
        <v>500</v>
      </c>
      <c r="D11" s="66">
        <v>10.55</v>
      </c>
      <c r="E11" s="66">
        <f t="shared" si="0"/>
        <v>5275</v>
      </c>
      <c r="F11" s="63"/>
      <c r="G11" s="63"/>
      <c r="H11" s="63"/>
      <c r="I11" s="66"/>
      <c r="J11" s="67">
        <v>0.21</v>
      </c>
      <c r="K11" s="68">
        <f t="shared" si="1"/>
        <v>0</v>
      </c>
    </row>
    <row r="12" spans="1:11" s="14" customFormat="1">
      <c r="A12" s="69" t="s">
        <v>79</v>
      </c>
      <c r="B12" s="64" t="s">
        <v>80</v>
      </c>
      <c r="C12" s="65">
        <v>1200</v>
      </c>
      <c r="D12" s="66">
        <v>1.452</v>
      </c>
      <c r="E12" s="66">
        <f t="shared" si="0"/>
        <v>1742.3999999999999</v>
      </c>
      <c r="F12" s="63"/>
      <c r="G12" s="63"/>
      <c r="H12" s="63"/>
      <c r="I12" s="66"/>
      <c r="J12" s="67">
        <v>0.21</v>
      </c>
      <c r="K12" s="68">
        <f t="shared" si="1"/>
        <v>0</v>
      </c>
    </row>
    <row r="13" spans="1:11" s="14" customFormat="1">
      <c r="A13" s="69" t="s">
        <v>81</v>
      </c>
      <c r="B13" s="64" t="s">
        <v>82</v>
      </c>
      <c r="C13" s="65">
        <v>250</v>
      </c>
      <c r="D13" s="66">
        <v>11.1214</v>
      </c>
      <c r="E13" s="66">
        <f t="shared" si="0"/>
        <v>2780.35</v>
      </c>
      <c r="F13" s="63"/>
      <c r="G13" s="63"/>
      <c r="H13" s="63"/>
      <c r="I13" s="66"/>
      <c r="J13" s="67">
        <v>0.21</v>
      </c>
      <c r="K13" s="68">
        <f t="shared" si="1"/>
        <v>0</v>
      </c>
    </row>
    <row r="14" spans="1:11" s="12" customFormat="1"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 s="12" customFormat="1" ht="13.5" thickBot="1">
      <c r="B15" s="1"/>
      <c r="C15" s="1"/>
      <c r="D15" s="9"/>
      <c r="E15" s="9"/>
      <c r="F15" s="1"/>
      <c r="G15" s="1"/>
      <c r="H15" s="1"/>
      <c r="I15" s="2"/>
      <c r="J15" s="3"/>
      <c r="K15" s="4"/>
    </row>
    <row r="16" spans="1:11">
      <c r="B16" s="13"/>
      <c r="C16" s="13"/>
      <c r="D16" s="15" t="s">
        <v>11</v>
      </c>
      <c r="E16" s="57"/>
      <c r="F16" s="16"/>
      <c r="G16" s="16"/>
      <c r="H16" s="16"/>
      <c r="I16" s="17"/>
      <c r="J16" s="18"/>
      <c r="K16" s="19">
        <f>SUM(K8:K13)</f>
        <v>0</v>
      </c>
    </row>
    <row r="17" spans="1:11" s="13" customFormat="1">
      <c r="A17" s="55"/>
      <c r="D17" s="43" t="s">
        <v>12</v>
      </c>
      <c r="E17" s="56"/>
      <c r="F17" s="44"/>
      <c r="G17" s="44"/>
      <c r="H17" s="44"/>
      <c r="I17" s="45"/>
      <c r="J17" s="46"/>
      <c r="K17" s="47">
        <f>SUM(E8:E13)</f>
        <v>18648.95</v>
      </c>
    </row>
    <row r="18" spans="1:11" s="13" customFormat="1" ht="13.5" thickBot="1">
      <c r="A18" s="55"/>
      <c r="D18" s="20" t="s">
        <v>5</v>
      </c>
      <c r="E18" s="58"/>
      <c r="F18" s="21"/>
      <c r="G18" s="21"/>
      <c r="H18" s="21"/>
      <c r="I18" s="22"/>
      <c r="J18" s="23"/>
      <c r="K18" s="24">
        <f>K17-K16</f>
        <v>18648.95</v>
      </c>
    </row>
    <row r="19" spans="1:11" s="13" customFormat="1" ht="13.5" thickBot="1">
      <c r="A19" s="55"/>
      <c r="B19" s="1"/>
      <c r="C19" s="1"/>
      <c r="D19" s="9"/>
      <c r="E19" s="9"/>
      <c r="F19" s="1"/>
      <c r="G19" s="1"/>
      <c r="H19" s="1"/>
      <c r="I19" s="2"/>
      <c r="J19" s="3"/>
      <c r="K19" s="4"/>
    </row>
    <row r="20" spans="1:11">
      <c r="D20" s="25" t="s">
        <v>15</v>
      </c>
      <c r="E20" s="59"/>
      <c r="F20" s="26"/>
      <c r="G20" s="26"/>
      <c r="H20" s="26"/>
      <c r="I20" s="27"/>
      <c r="J20" s="28"/>
      <c r="K20" s="29">
        <f>4*K16</f>
        <v>0</v>
      </c>
    </row>
    <row r="21" spans="1:11">
      <c r="D21" s="73" t="s">
        <v>16</v>
      </c>
      <c r="E21" s="74"/>
      <c r="F21" s="74"/>
      <c r="G21" s="74"/>
      <c r="H21" s="74"/>
      <c r="I21" s="74"/>
      <c r="J21" s="75"/>
      <c r="K21" s="47">
        <f>4*K17</f>
        <v>74595.8</v>
      </c>
    </row>
    <row r="22" spans="1:11">
      <c r="D22" s="73" t="s">
        <v>19</v>
      </c>
      <c r="E22" s="74"/>
      <c r="F22" s="74"/>
      <c r="G22" s="74"/>
      <c r="H22" s="74"/>
      <c r="I22" s="74"/>
      <c r="J22" s="75"/>
      <c r="K22" s="61">
        <f>K23-K21</f>
        <v>-74595.8</v>
      </c>
    </row>
    <row r="23" spans="1:11">
      <c r="D23" s="37" t="s">
        <v>17</v>
      </c>
      <c r="E23" s="38"/>
      <c r="F23" s="38"/>
      <c r="G23" s="35"/>
      <c r="H23" s="35"/>
      <c r="I23" s="35"/>
      <c r="J23" s="36"/>
      <c r="K23" s="39">
        <f>+K20*J8+K20</f>
        <v>0</v>
      </c>
    </row>
    <row r="24" spans="1:11" ht="13.5" thickBot="1">
      <c r="D24" s="30" t="s">
        <v>9</v>
      </c>
      <c r="E24" s="60"/>
      <c r="F24" s="31"/>
      <c r="G24" s="31"/>
      <c r="H24" s="31"/>
      <c r="I24" s="32"/>
      <c r="J24" s="33"/>
      <c r="K24" s="34">
        <f>K21-K20</f>
        <v>74595.8</v>
      </c>
    </row>
  </sheetData>
  <mergeCells count="4">
    <mergeCell ref="H1:K1"/>
    <mergeCell ref="I5:J5"/>
    <mergeCell ref="D21:J21"/>
    <mergeCell ref="D22:J2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2.8554687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55</v>
      </c>
      <c r="B8" s="64" t="s">
        <v>56</v>
      </c>
      <c r="C8" s="65">
        <v>80000</v>
      </c>
      <c r="D8" s="66">
        <v>9.4100000000000003E-2</v>
      </c>
      <c r="E8" s="66">
        <f>D8*C8</f>
        <v>7528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2" customFormat="1">
      <c r="B9" s="1"/>
      <c r="C9" s="1"/>
      <c r="D9" s="9"/>
      <c r="E9" s="9"/>
      <c r="F9" s="1"/>
      <c r="G9" s="1"/>
      <c r="H9" s="1"/>
      <c r="I9" s="2"/>
      <c r="J9" s="3"/>
      <c r="K9" s="4"/>
    </row>
    <row r="10" spans="1:11" s="12" customFormat="1" ht="13.5" thickBo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>
      <c r="B11" s="13"/>
      <c r="C11" s="13"/>
      <c r="D11" s="15" t="s">
        <v>11</v>
      </c>
      <c r="E11" s="57"/>
      <c r="F11" s="16"/>
      <c r="G11" s="16"/>
      <c r="H11" s="16"/>
      <c r="I11" s="17"/>
      <c r="J11" s="18"/>
      <c r="K11" s="19">
        <f>SUM(K8:K8)</f>
        <v>0</v>
      </c>
    </row>
    <row r="12" spans="1:11" s="13" customFormat="1">
      <c r="A12" s="55"/>
      <c r="D12" s="43" t="s">
        <v>12</v>
      </c>
      <c r="E12" s="56"/>
      <c r="F12" s="44"/>
      <c r="G12" s="44"/>
      <c r="H12" s="44"/>
      <c r="I12" s="45"/>
      <c r="J12" s="46"/>
      <c r="K12" s="47">
        <f>SUM(E8:E8)</f>
        <v>7528</v>
      </c>
    </row>
    <row r="13" spans="1:11" s="13" customFormat="1" ht="13.5" thickBot="1">
      <c r="A13" s="55"/>
      <c r="D13" s="20" t="s">
        <v>5</v>
      </c>
      <c r="E13" s="58"/>
      <c r="F13" s="21"/>
      <c r="G13" s="21"/>
      <c r="H13" s="21"/>
      <c r="I13" s="22"/>
      <c r="J13" s="23"/>
      <c r="K13" s="24">
        <f>K12-K11</f>
        <v>7528</v>
      </c>
    </row>
    <row r="14" spans="1:11" s="13" customFormat="1" ht="13.5" thickBot="1">
      <c r="A14" s="55"/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>
      <c r="D15" s="25" t="s">
        <v>15</v>
      </c>
      <c r="E15" s="59"/>
      <c r="F15" s="26"/>
      <c r="G15" s="26"/>
      <c r="H15" s="26"/>
      <c r="I15" s="27"/>
      <c r="J15" s="28"/>
      <c r="K15" s="29">
        <f>4*K11</f>
        <v>0</v>
      </c>
    </row>
    <row r="16" spans="1:11">
      <c r="D16" s="73" t="s">
        <v>16</v>
      </c>
      <c r="E16" s="74"/>
      <c r="F16" s="74"/>
      <c r="G16" s="74"/>
      <c r="H16" s="74"/>
      <c r="I16" s="74"/>
      <c r="J16" s="75"/>
      <c r="K16" s="47">
        <f>4*K12</f>
        <v>30112</v>
      </c>
    </row>
    <row r="17" spans="4:11">
      <c r="D17" s="73" t="s">
        <v>19</v>
      </c>
      <c r="E17" s="74"/>
      <c r="F17" s="74"/>
      <c r="G17" s="74"/>
      <c r="H17" s="74"/>
      <c r="I17" s="74"/>
      <c r="J17" s="75"/>
      <c r="K17" s="61">
        <f>K18-K16</f>
        <v>-30112</v>
      </c>
    </row>
    <row r="18" spans="4:11">
      <c r="D18" s="37" t="s">
        <v>17</v>
      </c>
      <c r="E18" s="38"/>
      <c r="F18" s="38"/>
      <c r="G18" s="35"/>
      <c r="H18" s="35"/>
      <c r="I18" s="35"/>
      <c r="J18" s="36"/>
      <c r="K18" s="39">
        <f>+K15*J8+K15</f>
        <v>0</v>
      </c>
    </row>
    <row r="19" spans="4:11" ht="13.5" thickBot="1">
      <c r="D19" s="30" t="s">
        <v>9</v>
      </c>
      <c r="E19" s="60"/>
      <c r="F19" s="31"/>
      <c r="G19" s="31"/>
      <c r="H19" s="31"/>
      <c r="I19" s="32"/>
      <c r="J19" s="33"/>
      <c r="K19" s="34">
        <f>K16-K15</f>
        <v>30112</v>
      </c>
    </row>
  </sheetData>
  <mergeCells count="4">
    <mergeCell ref="H1:K1"/>
    <mergeCell ref="I5:J5"/>
    <mergeCell ref="D16:J16"/>
    <mergeCell ref="D17:J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9">
        <v>7002</v>
      </c>
      <c r="B8" s="64" t="s">
        <v>27</v>
      </c>
      <c r="C8" s="65">
        <v>30000</v>
      </c>
      <c r="D8" s="66">
        <v>0.17699999999999999</v>
      </c>
      <c r="E8" s="66">
        <f>D8*C8</f>
        <v>5310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>
        <v>20566</v>
      </c>
      <c r="B9" s="64" t="s">
        <v>28</v>
      </c>
      <c r="C9" s="65">
        <v>5</v>
      </c>
      <c r="D9" s="66">
        <v>0.252</v>
      </c>
      <c r="E9" s="66">
        <f t="shared" ref="E9:E13" si="0">D9*C9</f>
        <v>1.26</v>
      </c>
      <c r="F9" s="63"/>
      <c r="G9" s="63"/>
      <c r="H9" s="63"/>
      <c r="I9" s="66"/>
      <c r="J9" s="67">
        <v>0.21</v>
      </c>
      <c r="K9" s="68">
        <f t="shared" ref="K9:K13" si="1">+I9*C9</f>
        <v>0</v>
      </c>
    </row>
    <row r="10" spans="1:11" s="14" customFormat="1">
      <c r="A10" s="69">
        <v>6981</v>
      </c>
      <c r="B10" s="64" t="s">
        <v>29</v>
      </c>
      <c r="C10" s="65">
        <v>26250</v>
      </c>
      <c r="D10" s="66">
        <v>0.31</v>
      </c>
      <c r="E10" s="66">
        <f t="shared" si="0"/>
        <v>8137.5</v>
      </c>
      <c r="F10" s="63"/>
      <c r="G10" s="63"/>
      <c r="H10" s="63"/>
      <c r="I10" s="66"/>
      <c r="J10" s="67">
        <v>0.21</v>
      </c>
      <c r="K10" s="68">
        <f t="shared" si="1"/>
        <v>0</v>
      </c>
    </row>
    <row r="11" spans="1:11" s="14" customFormat="1">
      <c r="A11" s="69">
        <v>37391</v>
      </c>
      <c r="B11" s="64" t="s">
        <v>30</v>
      </c>
      <c r="C11" s="65">
        <v>2500</v>
      </c>
      <c r="D11" s="66">
        <v>0.36</v>
      </c>
      <c r="E11" s="66">
        <f t="shared" si="0"/>
        <v>900</v>
      </c>
      <c r="F11" s="63"/>
      <c r="G11" s="63"/>
      <c r="H11" s="63"/>
      <c r="I11" s="66"/>
      <c r="J11" s="67">
        <v>0.21</v>
      </c>
      <c r="K11" s="68">
        <f t="shared" si="1"/>
        <v>0</v>
      </c>
    </row>
    <row r="12" spans="1:11" s="14" customFormat="1">
      <c r="A12" s="69">
        <v>36812</v>
      </c>
      <c r="B12" s="64" t="s">
        <v>31</v>
      </c>
      <c r="C12" s="65">
        <v>100</v>
      </c>
      <c r="D12" s="66">
        <v>0.57999999999999996</v>
      </c>
      <c r="E12" s="66">
        <f t="shared" si="0"/>
        <v>57.999999999999993</v>
      </c>
      <c r="F12" s="63"/>
      <c r="G12" s="63"/>
      <c r="H12" s="63"/>
      <c r="I12" s="66"/>
      <c r="J12" s="67">
        <v>0.21</v>
      </c>
      <c r="K12" s="68">
        <f t="shared" si="1"/>
        <v>0</v>
      </c>
    </row>
    <row r="13" spans="1:11" s="14" customFormat="1">
      <c r="A13" s="69">
        <v>34850</v>
      </c>
      <c r="B13" s="64" t="s">
        <v>32</v>
      </c>
      <c r="C13" s="65">
        <v>1750</v>
      </c>
      <c r="D13" s="66">
        <v>0.69</v>
      </c>
      <c r="E13" s="66">
        <f t="shared" si="0"/>
        <v>1207.5</v>
      </c>
      <c r="F13" s="63"/>
      <c r="G13" s="63"/>
      <c r="H13" s="63"/>
      <c r="I13" s="66"/>
      <c r="J13" s="67">
        <v>0.21</v>
      </c>
      <c r="K13" s="68">
        <f t="shared" si="1"/>
        <v>0</v>
      </c>
    </row>
    <row r="14" spans="1:11" s="12" customFormat="1"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 s="12" customFormat="1" ht="13.5" thickBot="1">
      <c r="B15" s="1"/>
      <c r="C15" s="1"/>
      <c r="D15" s="9"/>
      <c r="E15" s="9"/>
      <c r="F15" s="1"/>
      <c r="G15" s="1"/>
      <c r="H15" s="1"/>
      <c r="I15" s="2"/>
      <c r="J15" s="3"/>
      <c r="K15" s="4"/>
    </row>
    <row r="16" spans="1:11">
      <c r="B16" s="13"/>
      <c r="C16" s="13"/>
      <c r="D16" s="15" t="s">
        <v>11</v>
      </c>
      <c r="E16" s="57"/>
      <c r="F16" s="16"/>
      <c r="G16" s="16"/>
      <c r="H16" s="16"/>
      <c r="I16" s="17"/>
      <c r="J16" s="18"/>
      <c r="K16" s="19">
        <f>SUM(K8:K13)</f>
        <v>0</v>
      </c>
    </row>
    <row r="17" spans="1:11" s="13" customFormat="1">
      <c r="A17" s="55"/>
      <c r="D17" s="43" t="s">
        <v>12</v>
      </c>
      <c r="E17" s="56"/>
      <c r="F17" s="44"/>
      <c r="G17" s="44"/>
      <c r="H17" s="44"/>
      <c r="I17" s="45"/>
      <c r="J17" s="46"/>
      <c r="K17" s="47">
        <f>SUM(E8:E13)</f>
        <v>15614.26</v>
      </c>
    </row>
    <row r="18" spans="1:11" s="13" customFormat="1" ht="13.5" thickBot="1">
      <c r="A18" s="55"/>
      <c r="D18" s="20" t="s">
        <v>5</v>
      </c>
      <c r="E18" s="58"/>
      <c r="F18" s="21"/>
      <c r="G18" s="21"/>
      <c r="H18" s="21"/>
      <c r="I18" s="22"/>
      <c r="J18" s="23"/>
      <c r="K18" s="24">
        <f>K17-K16</f>
        <v>15614.26</v>
      </c>
    </row>
    <row r="19" spans="1:11" s="13" customFormat="1" ht="13.5" thickBot="1">
      <c r="A19" s="55"/>
      <c r="B19" s="1"/>
      <c r="C19" s="1"/>
      <c r="D19" s="9"/>
      <c r="E19" s="9"/>
      <c r="F19" s="1"/>
      <c r="G19" s="1"/>
      <c r="H19" s="1"/>
      <c r="I19" s="2"/>
      <c r="J19" s="3"/>
      <c r="K19" s="4"/>
    </row>
    <row r="20" spans="1:11">
      <c r="D20" s="25" t="s">
        <v>15</v>
      </c>
      <c r="E20" s="59"/>
      <c r="F20" s="26"/>
      <c r="G20" s="26"/>
      <c r="H20" s="26"/>
      <c r="I20" s="27"/>
      <c r="J20" s="28"/>
      <c r="K20" s="29">
        <f>4*K16</f>
        <v>0</v>
      </c>
    </row>
    <row r="21" spans="1:11">
      <c r="D21" s="73" t="s">
        <v>16</v>
      </c>
      <c r="E21" s="74"/>
      <c r="F21" s="74"/>
      <c r="G21" s="74"/>
      <c r="H21" s="74"/>
      <c r="I21" s="74"/>
      <c r="J21" s="75"/>
      <c r="K21" s="47">
        <f>4*K17</f>
        <v>62457.04</v>
      </c>
    </row>
    <row r="22" spans="1:11">
      <c r="D22" s="73" t="s">
        <v>19</v>
      </c>
      <c r="E22" s="74"/>
      <c r="F22" s="74"/>
      <c r="G22" s="74"/>
      <c r="H22" s="74"/>
      <c r="I22" s="74"/>
      <c r="J22" s="75"/>
      <c r="K22" s="61">
        <f>K23-K21</f>
        <v>-62457.04</v>
      </c>
    </row>
    <row r="23" spans="1:11">
      <c r="D23" s="37" t="s">
        <v>17</v>
      </c>
      <c r="E23" s="38"/>
      <c r="F23" s="38"/>
      <c r="G23" s="35"/>
      <c r="H23" s="35"/>
      <c r="I23" s="35"/>
      <c r="J23" s="36"/>
      <c r="K23" s="39">
        <f>+K20*J8+K20</f>
        <v>0</v>
      </c>
    </row>
    <row r="24" spans="1:11" ht="13.5" thickBot="1">
      <c r="D24" s="30" t="s">
        <v>9</v>
      </c>
      <c r="E24" s="60"/>
      <c r="F24" s="31"/>
      <c r="G24" s="31"/>
      <c r="H24" s="31"/>
      <c r="I24" s="32"/>
      <c r="J24" s="33"/>
      <c r="K24" s="34">
        <f>K21-K20</f>
        <v>62457.04</v>
      </c>
    </row>
  </sheetData>
  <mergeCells count="4">
    <mergeCell ref="H1:K1"/>
    <mergeCell ref="I5:J5"/>
    <mergeCell ref="D21:J21"/>
    <mergeCell ref="D22:J2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1.570312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>
        <v>34407</v>
      </c>
      <c r="B8" s="64" t="s">
        <v>33</v>
      </c>
      <c r="C8" s="65">
        <v>1</v>
      </c>
      <c r="D8" s="66">
        <v>32.92</v>
      </c>
      <c r="E8" s="66">
        <f>D8*C8</f>
        <v>32.92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62" customFormat="1">
      <c r="A9" s="63">
        <v>34408</v>
      </c>
      <c r="B9" s="64" t="s">
        <v>34</v>
      </c>
      <c r="C9" s="65">
        <v>10</v>
      </c>
      <c r="D9" s="66">
        <v>47.12</v>
      </c>
      <c r="E9" s="66">
        <f>D9*C9</f>
        <v>471.2</v>
      </c>
      <c r="F9" s="63"/>
      <c r="G9" s="63"/>
      <c r="H9" s="63"/>
      <c r="I9" s="66"/>
      <c r="J9" s="67">
        <v>0.21</v>
      </c>
      <c r="K9" s="68">
        <f t="shared" ref="K9:K10" si="0">+I9*C9</f>
        <v>0</v>
      </c>
    </row>
    <row r="10" spans="1:11" s="14" customFormat="1">
      <c r="A10" s="63">
        <v>34409</v>
      </c>
      <c r="B10" s="64" t="s">
        <v>35</v>
      </c>
      <c r="C10" s="65">
        <v>2</v>
      </c>
      <c r="D10" s="66">
        <v>96.6</v>
      </c>
      <c r="E10" s="66">
        <f t="shared" ref="E10" si="1">D10*C10</f>
        <v>193.2</v>
      </c>
      <c r="F10" s="63"/>
      <c r="G10" s="63"/>
      <c r="H10" s="63"/>
      <c r="I10" s="66"/>
      <c r="J10" s="67">
        <v>0.21</v>
      </c>
      <c r="K10" s="68">
        <f t="shared" si="0"/>
        <v>0</v>
      </c>
    </row>
    <row r="11" spans="1:11" s="12" customFormat="1">
      <c r="B11" s="1"/>
      <c r="C11" s="1"/>
      <c r="D11" s="9"/>
      <c r="E11" s="9"/>
      <c r="F11" s="1"/>
      <c r="G11" s="1"/>
      <c r="H11" s="1"/>
      <c r="I11" s="2"/>
      <c r="J11" s="3"/>
      <c r="K11" s="4"/>
    </row>
    <row r="12" spans="1:11" s="12" customFormat="1" ht="13.5" thickBot="1">
      <c r="B12" s="1"/>
      <c r="C12" s="1"/>
      <c r="D12" s="9"/>
      <c r="E12" s="9"/>
      <c r="F12" s="1"/>
      <c r="G12" s="1"/>
      <c r="H12" s="1"/>
      <c r="I12" s="2"/>
      <c r="J12" s="3"/>
      <c r="K12" s="4"/>
    </row>
    <row r="13" spans="1:11">
      <c r="B13" s="13"/>
      <c r="C13" s="13"/>
      <c r="D13" s="15" t="s">
        <v>11</v>
      </c>
      <c r="E13" s="57"/>
      <c r="F13" s="16"/>
      <c r="G13" s="16"/>
      <c r="H13" s="16"/>
      <c r="I13" s="17"/>
      <c r="J13" s="18"/>
      <c r="K13" s="19">
        <f>SUM(K8:K10)</f>
        <v>0</v>
      </c>
    </row>
    <row r="14" spans="1:11" s="13" customFormat="1">
      <c r="A14" s="55"/>
      <c r="D14" s="43" t="s">
        <v>12</v>
      </c>
      <c r="E14" s="56"/>
      <c r="F14" s="44"/>
      <c r="G14" s="44"/>
      <c r="H14" s="44"/>
      <c r="I14" s="45"/>
      <c r="J14" s="46"/>
      <c r="K14" s="47">
        <f>SUM(E8:E10)</f>
        <v>697.31999999999994</v>
      </c>
    </row>
    <row r="15" spans="1:11" s="13" customFormat="1" ht="13.5" thickBot="1">
      <c r="A15" s="55"/>
      <c r="D15" s="20" t="s">
        <v>5</v>
      </c>
      <c r="E15" s="58"/>
      <c r="F15" s="21"/>
      <c r="G15" s="21"/>
      <c r="H15" s="21"/>
      <c r="I15" s="22"/>
      <c r="J15" s="23"/>
      <c r="K15" s="24">
        <f>K14-K13</f>
        <v>697.31999999999994</v>
      </c>
    </row>
    <row r="16" spans="1:11" s="13" customFormat="1" ht="13.5" thickBot="1">
      <c r="A16" s="55"/>
      <c r="B16" s="1"/>
      <c r="C16" s="1"/>
      <c r="D16" s="9"/>
      <c r="E16" s="9"/>
      <c r="F16" s="1"/>
      <c r="G16" s="1"/>
      <c r="H16" s="1"/>
      <c r="I16" s="2"/>
      <c r="J16" s="3"/>
      <c r="K16" s="4"/>
    </row>
    <row r="17" spans="4:11">
      <c r="D17" s="25" t="s">
        <v>15</v>
      </c>
      <c r="E17" s="59"/>
      <c r="F17" s="26"/>
      <c r="G17" s="26"/>
      <c r="H17" s="26"/>
      <c r="I17" s="27"/>
      <c r="J17" s="28"/>
      <c r="K17" s="29">
        <f>4*K13</f>
        <v>0</v>
      </c>
    </row>
    <row r="18" spans="4:11">
      <c r="D18" s="73" t="s">
        <v>16</v>
      </c>
      <c r="E18" s="74"/>
      <c r="F18" s="74"/>
      <c r="G18" s="74"/>
      <c r="H18" s="74"/>
      <c r="I18" s="74"/>
      <c r="J18" s="75"/>
      <c r="K18" s="47">
        <f>4*K14</f>
        <v>2789.2799999999997</v>
      </c>
    </row>
    <row r="19" spans="4:11">
      <c r="D19" s="73" t="s">
        <v>19</v>
      </c>
      <c r="E19" s="74"/>
      <c r="F19" s="74"/>
      <c r="G19" s="74"/>
      <c r="H19" s="74"/>
      <c r="I19" s="74"/>
      <c r="J19" s="75"/>
      <c r="K19" s="61">
        <f>K20-K18</f>
        <v>-2789.2799999999997</v>
      </c>
    </row>
    <row r="20" spans="4:11">
      <c r="D20" s="37" t="s">
        <v>17</v>
      </c>
      <c r="E20" s="38"/>
      <c r="F20" s="38"/>
      <c r="G20" s="35"/>
      <c r="H20" s="35"/>
      <c r="I20" s="35"/>
      <c r="J20" s="36"/>
      <c r="K20" s="39">
        <f>+K17*J8+K17</f>
        <v>0</v>
      </c>
    </row>
    <row r="21" spans="4:11" ht="13.5" thickBot="1">
      <c r="D21" s="30" t="s">
        <v>9</v>
      </c>
      <c r="E21" s="60"/>
      <c r="F21" s="31"/>
      <c r="G21" s="31"/>
      <c r="H21" s="31"/>
      <c r="I21" s="32"/>
      <c r="J21" s="33"/>
      <c r="K21" s="34">
        <f>K18-K17</f>
        <v>2789.2799999999997</v>
      </c>
    </row>
  </sheetData>
  <mergeCells count="4">
    <mergeCell ref="H1:K1"/>
    <mergeCell ref="I5:J5"/>
    <mergeCell ref="D18:J18"/>
    <mergeCell ref="D19:J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32.570312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36</v>
      </c>
      <c r="B8" s="64" t="s">
        <v>37</v>
      </c>
      <c r="C8" s="65">
        <v>57000</v>
      </c>
      <c r="D8" s="66">
        <v>7.4999999999999997E-2</v>
      </c>
      <c r="E8" s="66">
        <f>D8*C8</f>
        <v>4275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 t="s">
        <v>38</v>
      </c>
      <c r="B9" s="64" t="s">
        <v>39</v>
      </c>
      <c r="C9" s="65">
        <v>13500</v>
      </c>
      <c r="D9" s="66">
        <v>0.12</v>
      </c>
      <c r="E9" s="66">
        <f>D9*C9</f>
        <v>1620</v>
      </c>
      <c r="F9" s="63"/>
      <c r="G9" s="63"/>
      <c r="H9" s="63"/>
      <c r="I9" s="66"/>
      <c r="J9" s="67">
        <v>0.21</v>
      </c>
      <c r="K9" s="68">
        <f t="shared" ref="K9" si="0">+I9*C9</f>
        <v>0</v>
      </c>
    </row>
    <row r="10" spans="1:11" s="12" customForma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 s="12" customFormat="1" ht="13.5" thickBot="1">
      <c r="B11" s="1"/>
      <c r="C11" s="1"/>
      <c r="D11" s="9"/>
      <c r="E11" s="9"/>
      <c r="F11" s="1"/>
      <c r="G11" s="1"/>
      <c r="H11" s="1"/>
      <c r="I11" s="2"/>
      <c r="J11" s="3"/>
      <c r="K11" s="4"/>
    </row>
    <row r="12" spans="1:11">
      <c r="B12" s="13"/>
      <c r="C12" s="13"/>
      <c r="D12" s="15" t="s">
        <v>11</v>
      </c>
      <c r="E12" s="57"/>
      <c r="F12" s="16"/>
      <c r="G12" s="16"/>
      <c r="H12" s="16"/>
      <c r="I12" s="17"/>
      <c r="J12" s="18"/>
      <c r="K12" s="19">
        <f>SUM(K8:K9)</f>
        <v>0</v>
      </c>
    </row>
    <row r="13" spans="1:11" s="13" customFormat="1">
      <c r="A13" s="55"/>
      <c r="D13" s="43" t="s">
        <v>12</v>
      </c>
      <c r="E13" s="56"/>
      <c r="F13" s="44"/>
      <c r="G13" s="44"/>
      <c r="H13" s="44"/>
      <c r="I13" s="45"/>
      <c r="J13" s="46"/>
      <c r="K13" s="47">
        <f>SUM(E8:E9)</f>
        <v>5895</v>
      </c>
    </row>
    <row r="14" spans="1:11" s="13" customFormat="1" ht="13.5" thickBot="1">
      <c r="A14" s="55"/>
      <c r="D14" s="20" t="s">
        <v>5</v>
      </c>
      <c r="E14" s="58"/>
      <c r="F14" s="21"/>
      <c r="G14" s="21"/>
      <c r="H14" s="21"/>
      <c r="I14" s="22"/>
      <c r="J14" s="23"/>
      <c r="K14" s="24">
        <f>K13-K12</f>
        <v>5895</v>
      </c>
    </row>
    <row r="15" spans="1:11" s="13" customFormat="1" ht="13.5" thickBot="1">
      <c r="A15" s="55"/>
      <c r="B15" s="1"/>
      <c r="C15" s="1"/>
      <c r="D15" s="9"/>
      <c r="E15" s="9"/>
      <c r="F15" s="1"/>
      <c r="G15" s="1"/>
      <c r="H15" s="1"/>
      <c r="I15" s="2"/>
      <c r="J15" s="3"/>
      <c r="K15" s="4"/>
    </row>
    <row r="16" spans="1:11">
      <c r="D16" s="25" t="s">
        <v>15</v>
      </c>
      <c r="E16" s="59"/>
      <c r="F16" s="26"/>
      <c r="G16" s="26"/>
      <c r="H16" s="26"/>
      <c r="I16" s="27"/>
      <c r="J16" s="28"/>
      <c r="K16" s="29">
        <f>4*K12</f>
        <v>0</v>
      </c>
    </row>
    <row r="17" spans="4:11">
      <c r="D17" s="73" t="s">
        <v>16</v>
      </c>
      <c r="E17" s="74"/>
      <c r="F17" s="74"/>
      <c r="G17" s="74"/>
      <c r="H17" s="74"/>
      <c r="I17" s="74"/>
      <c r="J17" s="75"/>
      <c r="K17" s="47">
        <f>4*K13</f>
        <v>23580</v>
      </c>
    </row>
    <row r="18" spans="4:11">
      <c r="D18" s="73" t="s">
        <v>19</v>
      </c>
      <c r="E18" s="74"/>
      <c r="F18" s="74"/>
      <c r="G18" s="74"/>
      <c r="H18" s="74"/>
      <c r="I18" s="74"/>
      <c r="J18" s="75"/>
      <c r="K18" s="61">
        <f>K19-K17</f>
        <v>-23580</v>
      </c>
    </row>
    <row r="19" spans="4:11">
      <c r="D19" s="37" t="s">
        <v>17</v>
      </c>
      <c r="E19" s="38"/>
      <c r="F19" s="38"/>
      <c r="G19" s="35"/>
      <c r="H19" s="35"/>
      <c r="I19" s="35"/>
      <c r="J19" s="36"/>
      <c r="K19" s="39">
        <f>+K16*J8+K16</f>
        <v>0</v>
      </c>
    </row>
    <row r="20" spans="4:11" ht="13.5" thickBot="1">
      <c r="D20" s="30" t="s">
        <v>9</v>
      </c>
      <c r="E20" s="60"/>
      <c r="F20" s="31"/>
      <c r="G20" s="31"/>
      <c r="H20" s="31"/>
      <c r="I20" s="32"/>
      <c r="J20" s="33"/>
      <c r="K20" s="34">
        <f>K17-K16</f>
        <v>23580</v>
      </c>
    </row>
  </sheetData>
  <mergeCells count="4">
    <mergeCell ref="H1:K1"/>
    <mergeCell ref="I5:J5"/>
    <mergeCell ref="D17:J17"/>
    <mergeCell ref="D18:J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9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7" style="1" bestFit="1" customWidth="1"/>
    <col min="3" max="3" width="10.140625" style="1" bestFit="1" customWidth="1"/>
    <col min="4" max="4" width="14.28515625" style="9" customWidth="1"/>
    <col min="5" max="5" width="13.7109375" style="9" customWidth="1"/>
    <col min="6" max="6" width="6.5703125" style="1" bestFit="1" customWidth="1"/>
    <col min="7" max="7" width="10.85546875" style="1" bestFit="1" customWidth="1"/>
    <col min="8" max="8" width="12.28515625" style="1" bestFit="1" customWidth="1"/>
    <col min="9" max="9" width="11.7109375" style="2" bestFit="1" customWidth="1"/>
    <col min="10" max="10" width="6.140625" style="3" bestFit="1" customWidth="1"/>
    <col min="11" max="11" width="11.71093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40</v>
      </c>
      <c r="B8" s="64" t="s">
        <v>85</v>
      </c>
      <c r="C8" s="65">
        <v>1000</v>
      </c>
      <c r="D8" s="66">
        <v>2.8</v>
      </c>
      <c r="E8" s="66">
        <f>D8*C8</f>
        <v>2800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 t="s">
        <v>41</v>
      </c>
      <c r="B9" s="64" t="s">
        <v>86</v>
      </c>
      <c r="C9" s="65">
        <v>6400</v>
      </c>
      <c r="D9" s="66">
        <v>2.8</v>
      </c>
      <c r="E9" s="66">
        <f>D9*C9</f>
        <v>17920</v>
      </c>
      <c r="F9" s="63"/>
      <c r="G9" s="63"/>
      <c r="H9" s="63"/>
      <c r="I9" s="66"/>
      <c r="J9" s="67">
        <v>0.21</v>
      </c>
      <c r="K9" s="68">
        <f t="shared" ref="K9" si="0">+I9*C9</f>
        <v>0</v>
      </c>
    </row>
    <row r="10" spans="1:11" s="12" customForma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 s="12" customFormat="1" ht="13.5" thickBot="1">
      <c r="B11" s="1"/>
      <c r="C11" s="1"/>
      <c r="D11" s="9"/>
      <c r="E11" s="9"/>
      <c r="F11" s="1"/>
      <c r="G11" s="1"/>
      <c r="H11" s="1"/>
      <c r="I11" s="2"/>
      <c r="J11" s="3"/>
      <c r="K11" s="4"/>
    </row>
    <row r="12" spans="1:11">
      <c r="B12" s="13"/>
      <c r="C12" s="13"/>
      <c r="D12" s="15" t="s">
        <v>11</v>
      </c>
      <c r="E12" s="57"/>
      <c r="F12" s="16"/>
      <c r="G12" s="16"/>
      <c r="H12" s="16"/>
      <c r="I12" s="17"/>
      <c r="J12" s="18"/>
      <c r="K12" s="19">
        <f>SUM(K8:K9)</f>
        <v>0</v>
      </c>
    </row>
    <row r="13" spans="1:11" s="13" customFormat="1">
      <c r="A13" s="55"/>
      <c r="D13" s="43" t="s">
        <v>12</v>
      </c>
      <c r="E13" s="56"/>
      <c r="F13" s="44"/>
      <c r="G13" s="44"/>
      <c r="H13" s="44"/>
      <c r="I13" s="45"/>
      <c r="J13" s="46"/>
      <c r="K13" s="47">
        <f>SUM(E8:E9)</f>
        <v>20720</v>
      </c>
    </row>
    <row r="14" spans="1:11" s="13" customFormat="1" ht="13.5" thickBot="1">
      <c r="A14" s="55"/>
      <c r="D14" s="20" t="s">
        <v>5</v>
      </c>
      <c r="E14" s="58"/>
      <c r="F14" s="21"/>
      <c r="G14" s="21"/>
      <c r="H14" s="21"/>
      <c r="I14" s="22"/>
      <c r="J14" s="23"/>
      <c r="K14" s="24">
        <f>K13-K12</f>
        <v>20720</v>
      </c>
    </row>
    <row r="15" spans="1:11" s="13" customFormat="1" ht="13.5" thickBot="1">
      <c r="A15" s="55"/>
      <c r="B15" s="1"/>
      <c r="C15" s="1"/>
      <c r="D15" s="9"/>
      <c r="E15" s="9"/>
      <c r="F15" s="1"/>
      <c r="G15" s="1"/>
      <c r="H15" s="1"/>
      <c r="I15" s="2"/>
      <c r="J15" s="3"/>
      <c r="K15" s="4"/>
    </row>
    <row r="16" spans="1:11">
      <c r="D16" s="25" t="s">
        <v>15</v>
      </c>
      <c r="E16" s="59"/>
      <c r="F16" s="26"/>
      <c r="G16" s="26"/>
      <c r="H16" s="26"/>
      <c r="I16" s="27"/>
      <c r="J16" s="28"/>
      <c r="K16" s="29">
        <f>4*K12</f>
        <v>0</v>
      </c>
    </row>
    <row r="17" spans="2:11">
      <c r="D17" s="73" t="s">
        <v>16</v>
      </c>
      <c r="E17" s="74"/>
      <c r="F17" s="74"/>
      <c r="G17" s="74"/>
      <c r="H17" s="74"/>
      <c r="I17" s="74"/>
      <c r="J17" s="75"/>
      <c r="K17" s="47">
        <f>4*K13</f>
        <v>82880</v>
      </c>
    </row>
    <row r="18" spans="2:11">
      <c r="D18" s="73" t="s">
        <v>19</v>
      </c>
      <c r="E18" s="74"/>
      <c r="F18" s="74"/>
      <c r="G18" s="74"/>
      <c r="H18" s="74"/>
      <c r="I18" s="74"/>
      <c r="J18" s="75"/>
      <c r="K18" s="61">
        <f>K19-K17</f>
        <v>-82880</v>
      </c>
    </row>
    <row r="19" spans="2:11">
      <c r="D19" s="37" t="s">
        <v>17</v>
      </c>
      <c r="E19" s="38"/>
      <c r="F19" s="38"/>
      <c r="G19" s="35"/>
      <c r="H19" s="35"/>
      <c r="I19" s="35"/>
      <c r="J19" s="36"/>
      <c r="K19" s="39">
        <f>+K16*J8+K16</f>
        <v>0</v>
      </c>
    </row>
    <row r="20" spans="2:11" ht="13.5" thickBot="1">
      <c r="D20" s="30" t="s">
        <v>9</v>
      </c>
      <c r="E20" s="60"/>
      <c r="F20" s="31"/>
      <c r="G20" s="31"/>
      <c r="H20" s="31"/>
      <c r="I20" s="32"/>
      <c r="J20" s="33"/>
      <c r="K20" s="34">
        <f>K17-K16</f>
        <v>82880</v>
      </c>
    </row>
    <row r="26" spans="2:11">
      <c r="B26" s="70"/>
      <c r="D26" s="70"/>
    </row>
    <row r="27" spans="2:11">
      <c r="B27" s="70"/>
      <c r="D27" s="70"/>
    </row>
    <row r="28" spans="2:11">
      <c r="D28" s="70"/>
    </row>
    <row r="29" spans="2:11">
      <c r="B29" s="70"/>
    </row>
  </sheetData>
  <mergeCells count="4">
    <mergeCell ref="H1:K1"/>
    <mergeCell ref="I5:J5"/>
    <mergeCell ref="D17:J17"/>
    <mergeCell ref="D18:J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0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38.140625" style="1" bestFit="1" customWidth="1"/>
    <col min="3" max="3" width="11.855468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42</v>
      </c>
      <c r="B8" s="64" t="s">
        <v>43</v>
      </c>
      <c r="C8" s="65">
        <v>36000</v>
      </c>
      <c r="D8" s="66">
        <v>0.15</v>
      </c>
      <c r="E8" s="66">
        <f>D8*C8</f>
        <v>5400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4" customFormat="1">
      <c r="A9" s="63" t="s">
        <v>44</v>
      </c>
      <c r="B9" s="64" t="s">
        <v>45</v>
      </c>
      <c r="C9" s="65">
        <v>103500</v>
      </c>
      <c r="D9" s="66">
        <v>2.6499999999999999E-2</v>
      </c>
      <c r="E9" s="66">
        <f>D9*C9</f>
        <v>2742.75</v>
      </c>
      <c r="F9" s="63"/>
      <c r="G9" s="63"/>
      <c r="H9" s="63"/>
      <c r="I9" s="66"/>
      <c r="J9" s="67">
        <v>0.21</v>
      </c>
      <c r="K9" s="68">
        <f t="shared" ref="K9" si="0">+I9*C9</f>
        <v>0</v>
      </c>
    </row>
    <row r="10" spans="1:11" s="14" customFormat="1">
      <c r="A10" s="63" t="s">
        <v>46</v>
      </c>
      <c r="B10" s="64" t="s">
        <v>47</v>
      </c>
      <c r="C10" s="65">
        <v>720</v>
      </c>
      <c r="D10" s="66">
        <v>5.2</v>
      </c>
      <c r="E10" s="66">
        <f>D10*C10</f>
        <v>3744</v>
      </c>
      <c r="F10" s="63"/>
      <c r="G10" s="63"/>
      <c r="H10" s="63"/>
      <c r="I10" s="66"/>
      <c r="J10" s="67">
        <v>0.21</v>
      </c>
      <c r="K10" s="68">
        <f t="shared" ref="K10" si="1">+I10*C10</f>
        <v>0</v>
      </c>
    </row>
    <row r="11" spans="1:11" s="12" customFormat="1">
      <c r="B11" s="1"/>
      <c r="C11" s="1"/>
      <c r="D11" s="9"/>
      <c r="E11" s="9"/>
      <c r="F11" s="1"/>
      <c r="G11" s="1"/>
      <c r="H11" s="1"/>
      <c r="I11" s="2"/>
      <c r="J11" s="3"/>
      <c r="K11" s="4"/>
    </row>
    <row r="12" spans="1:11" s="12" customFormat="1" ht="13.5" thickBot="1">
      <c r="B12" s="1"/>
      <c r="C12" s="1"/>
      <c r="D12" s="9"/>
      <c r="E12" s="9"/>
      <c r="F12" s="1"/>
      <c r="G12" s="1"/>
      <c r="H12" s="1"/>
      <c r="I12" s="2"/>
      <c r="J12" s="3"/>
      <c r="K12" s="4"/>
    </row>
    <row r="13" spans="1:11">
      <c r="B13" s="13"/>
      <c r="C13" s="13"/>
      <c r="D13" s="15" t="s">
        <v>11</v>
      </c>
      <c r="E13" s="57"/>
      <c r="F13" s="16"/>
      <c r="G13" s="16"/>
      <c r="H13" s="16"/>
      <c r="I13" s="17"/>
      <c r="J13" s="18"/>
      <c r="K13" s="19">
        <f>SUM(K8:K10)</f>
        <v>0</v>
      </c>
    </row>
    <row r="14" spans="1:11" s="13" customFormat="1">
      <c r="A14" s="55"/>
      <c r="D14" s="43" t="s">
        <v>12</v>
      </c>
      <c r="E14" s="56"/>
      <c r="F14" s="44"/>
      <c r="G14" s="44"/>
      <c r="H14" s="44"/>
      <c r="I14" s="45"/>
      <c r="J14" s="46"/>
      <c r="K14" s="47">
        <f>SUM(E8:E10)</f>
        <v>11886.75</v>
      </c>
    </row>
    <row r="15" spans="1:11" s="13" customFormat="1" ht="13.5" thickBot="1">
      <c r="A15" s="55"/>
      <c r="D15" s="20" t="s">
        <v>5</v>
      </c>
      <c r="E15" s="58"/>
      <c r="F15" s="21"/>
      <c r="G15" s="21"/>
      <c r="H15" s="21"/>
      <c r="I15" s="22"/>
      <c r="J15" s="23"/>
      <c r="K15" s="24">
        <f>K14-K13</f>
        <v>11886.75</v>
      </c>
    </row>
    <row r="16" spans="1:11" s="13" customFormat="1" ht="13.5" thickBot="1">
      <c r="A16" s="55"/>
      <c r="B16" s="1"/>
      <c r="C16" s="1"/>
      <c r="D16" s="9"/>
      <c r="E16" s="9"/>
      <c r="F16" s="1"/>
      <c r="G16" s="1"/>
      <c r="H16" s="1"/>
      <c r="I16" s="2"/>
      <c r="J16" s="3"/>
      <c r="K16" s="4"/>
    </row>
    <row r="17" spans="2:11">
      <c r="D17" s="25" t="s">
        <v>15</v>
      </c>
      <c r="E17" s="59"/>
      <c r="F17" s="26"/>
      <c r="G17" s="26"/>
      <c r="H17" s="26"/>
      <c r="I17" s="27"/>
      <c r="J17" s="28"/>
      <c r="K17" s="29">
        <f>4*K13</f>
        <v>0</v>
      </c>
    </row>
    <row r="18" spans="2:11">
      <c r="D18" s="73" t="s">
        <v>16</v>
      </c>
      <c r="E18" s="74"/>
      <c r="F18" s="74"/>
      <c r="G18" s="74"/>
      <c r="H18" s="74"/>
      <c r="I18" s="74"/>
      <c r="J18" s="75"/>
      <c r="K18" s="47">
        <f>4*K14</f>
        <v>47547</v>
      </c>
    </row>
    <row r="19" spans="2:11">
      <c r="D19" s="73" t="s">
        <v>19</v>
      </c>
      <c r="E19" s="74"/>
      <c r="F19" s="74"/>
      <c r="G19" s="74"/>
      <c r="H19" s="74"/>
      <c r="I19" s="74"/>
      <c r="J19" s="75"/>
      <c r="K19" s="61">
        <f>K20-K18</f>
        <v>-47547</v>
      </c>
    </row>
    <row r="20" spans="2:11">
      <c r="D20" s="37" t="s">
        <v>17</v>
      </c>
      <c r="E20" s="38"/>
      <c r="F20" s="38"/>
      <c r="G20" s="35"/>
      <c r="H20" s="35"/>
      <c r="I20" s="35"/>
      <c r="J20" s="36"/>
      <c r="K20" s="39">
        <f>+K17*J8+K17</f>
        <v>0</v>
      </c>
    </row>
    <row r="21" spans="2:11" ht="13.5" thickBot="1">
      <c r="D21" s="30" t="s">
        <v>9</v>
      </c>
      <c r="E21" s="60"/>
      <c r="F21" s="31"/>
      <c r="G21" s="31"/>
      <c r="H21" s="31"/>
      <c r="I21" s="32"/>
      <c r="J21" s="33"/>
      <c r="K21" s="34">
        <f>K18-K17</f>
        <v>47547</v>
      </c>
    </row>
    <row r="27" spans="2:11">
      <c r="B27" s="70"/>
      <c r="D27" s="70"/>
    </row>
    <row r="28" spans="2:11">
      <c r="B28" s="70"/>
      <c r="D28" s="70"/>
    </row>
    <row r="29" spans="2:11">
      <c r="D29" s="70"/>
    </row>
    <row r="30" spans="2:11">
      <c r="B30" s="70"/>
    </row>
  </sheetData>
  <mergeCells count="4">
    <mergeCell ref="H1:K1"/>
    <mergeCell ref="I5:J5"/>
    <mergeCell ref="D18:J18"/>
    <mergeCell ref="D19:J1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9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42.8554687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53</v>
      </c>
      <c r="B8" s="64" t="s">
        <v>54</v>
      </c>
      <c r="C8" s="65">
        <v>200</v>
      </c>
      <c r="D8" s="66">
        <v>15.15</v>
      </c>
      <c r="E8" s="66">
        <f>D8*C8</f>
        <v>3030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2" customFormat="1">
      <c r="B9" s="1"/>
      <c r="C9" s="1"/>
      <c r="D9" s="9"/>
      <c r="E9" s="9"/>
      <c r="F9" s="1"/>
      <c r="G9" s="1"/>
      <c r="H9" s="1"/>
      <c r="I9" s="2"/>
      <c r="J9" s="3"/>
      <c r="K9" s="4"/>
    </row>
    <row r="10" spans="1:11" s="12" customFormat="1" ht="13.5" thickBo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>
      <c r="B11" s="13"/>
      <c r="C11" s="13"/>
      <c r="D11" s="15" t="s">
        <v>11</v>
      </c>
      <c r="E11" s="57"/>
      <c r="F11" s="16"/>
      <c r="G11" s="16"/>
      <c r="H11" s="16"/>
      <c r="I11" s="17"/>
      <c r="J11" s="18"/>
      <c r="K11" s="19">
        <f>SUM(K8:K8)</f>
        <v>0</v>
      </c>
    </row>
    <row r="12" spans="1:11" s="13" customFormat="1">
      <c r="A12" s="55"/>
      <c r="D12" s="43" t="s">
        <v>12</v>
      </c>
      <c r="E12" s="56"/>
      <c r="F12" s="44"/>
      <c r="G12" s="44"/>
      <c r="H12" s="44"/>
      <c r="I12" s="45"/>
      <c r="J12" s="46"/>
      <c r="K12" s="47">
        <f>SUM(E8:E8)</f>
        <v>3030</v>
      </c>
    </row>
    <row r="13" spans="1:11" s="13" customFormat="1" ht="13.5" thickBot="1">
      <c r="A13" s="55"/>
      <c r="D13" s="20" t="s">
        <v>5</v>
      </c>
      <c r="E13" s="58"/>
      <c r="F13" s="21"/>
      <c r="G13" s="21"/>
      <c r="H13" s="21"/>
      <c r="I13" s="22"/>
      <c r="J13" s="23"/>
      <c r="K13" s="24">
        <f>K12-K11</f>
        <v>3030</v>
      </c>
    </row>
    <row r="14" spans="1:11" s="13" customFormat="1" ht="13.5" thickBot="1">
      <c r="A14" s="55"/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>
      <c r="D15" s="25" t="s">
        <v>15</v>
      </c>
      <c r="E15" s="59"/>
      <c r="F15" s="26"/>
      <c r="G15" s="26"/>
      <c r="H15" s="26"/>
      <c r="I15" s="27"/>
      <c r="J15" s="28"/>
      <c r="K15" s="29">
        <f>4*K11</f>
        <v>0</v>
      </c>
    </row>
    <row r="16" spans="1:11">
      <c r="D16" s="73" t="s">
        <v>16</v>
      </c>
      <c r="E16" s="74"/>
      <c r="F16" s="74"/>
      <c r="G16" s="74"/>
      <c r="H16" s="74"/>
      <c r="I16" s="74"/>
      <c r="J16" s="75"/>
      <c r="K16" s="47">
        <f>4*K12</f>
        <v>12120</v>
      </c>
    </row>
    <row r="17" spans="2:11">
      <c r="D17" s="73" t="s">
        <v>19</v>
      </c>
      <c r="E17" s="74"/>
      <c r="F17" s="74"/>
      <c r="G17" s="74"/>
      <c r="H17" s="74"/>
      <c r="I17" s="74"/>
      <c r="J17" s="75"/>
      <c r="K17" s="61">
        <f>K18-K16</f>
        <v>-12120</v>
      </c>
    </row>
    <row r="18" spans="2:11">
      <c r="D18" s="37" t="s">
        <v>17</v>
      </c>
      <c r="E18" s="38"/>
      <c r="F18" s="38"/>
      <c r="G18" s="35"/>
      <c r="H18" s="35"/>
      <c r="I18" s="35"/>
      <c r="J18" s="36"/>
      <c r="K18" s="39">
        <f>+K15*J8+K15</f>
        <v>0</v>
      </c>
    </row>
    <row r="19" spans="2:11" ht="13.5" thickBot="1">
      <c r="D19" s="30" t="s">
        <v>9</v>
      </c>
      <c r="E19" s="60"/>
      <c r="F19" s="31"/>
      <c r="G19" s="31"/>
      <c r="H19" s="31"/>
      <c r="I19" s="32"/>
      <c r="J19" s="33"/>
      <c r="K19" s="34">
        <f>K16-K15</f>
        <v>12120</v>
      </c>
    </row>
    <row r="26" spans="2:11">
      <c r="B26" s="70"/>
      <c r="D26" s="70"/>
    </row>
    <row r="27" spans="2:11">
      <c r="B27" s="70"/>
      <c r="D27" s="70"/>
    </row>
    <row r="28" spans="2:11">
      <c r="D28" s="70"/>
    </row>
    <row r="29" spans="2:11">
      <c r="B29" s="70"/>
    </row>
  </sheetData>
  <mergeCells count="4">
    <mergeCell ref="H1:K1"/>
    <mergeCell ref="I5:J5"/>
    <mergeCell ref="D16:J16"/>
    <mergeCell ref="D17:J1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9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24.14062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57</v>
      </c>
      <c r="B8" s="64" t="s">
        <v>58</v>
      </c>
      <c r="C8" s="65">
        <v>2500</v>
      </c>
      <c r="D8" s="66">
        <v>1.48</v>
      </c>
      <c r="E8" s="66">
        <f>D8*C8</f>
        <v>3700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2" customFormat="1">
      <c r="B9" s="1"/>
      <c r="C9" s="1"/>
      <c r="D9" s="9"/>
      <c r="E9" s="9"/>
      <c r="F9" s="1"/>
      <c r="G9" s="1"/>
      <c r="H9" s="1"/>
      <c r="I9" s="2"/>
      <c r="J9" s="3"/>
      <c r="K9" s="4"/>
    </row>
    <row r="10" spans="1:11" s="12" customFormat="1" ht="13.5" thickBo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>
      <c r="B11" s="13"/>
      <c r="C11" s="13"/>
      <c r="D11" s="15" t="s">
        <v>11</v>
      </c>
      <c r="E11" s="57"/>
      <c r="F11" s="16"/>
      <c r="G11" s="16"/>
      <c r="H11" s="16"/>
      <c r="I11" s="17"/>
      <c r="J11" s="18"/>
      <c r="K11" s="19">
        <f>SUM(K8:K8)</f>
        <v>0</v>
      </c>
    </row>
    <row r="12" spans="1:11" s="13" customFormat="1">
      <c r="A12" s="55"/>
      <c r="D12" s="43" t="s">
        <v>12</v>
      </c>
      <c r="E12" s="56"/>
      <c r="F12" s="44"/>
      <c r="G12" s="44"/>
      <c r="H12" s="44"/>
      <c r="I12" s="45"/>
      <c r="J12" s="46"/>
      <c r="K12" s="47">
        <f>SUM(E8:E8)</f>
        <v>3700</v>
      </c>
    </row>
    <row r="13" spans="1:11" s="13" customFormat="1" ht="13.5" thickBot="1">
      <c r="A13" s="55"/>
      <c r="D13" s="20" t="s">
        <v>5</v>
      </c>
      <c r="E13" s="58"/>
      <c r="F13" s="21"/>
      <c r="G13" s="21"/>
      <c r="H13" s="21"/>
      <c r="I13" s="22"/>
      <c r="J13" s="23"/>
      <c r="K13" s="24">
        <f>K12-K11</f>
        <v>3700</v>
      </c>
    </row>
    <row r="14" spans="1:11" s="13" customFormat="1" ht="13.5" thickBot="1">
      <c r="A14" s="55"/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>
      <c r="D15" s="25" t="s">
        <v>15</v>
      </c>
      <c r="E15" s="59"/>
      <c r="F15" s="26"/>
      <c r="G15" s="26"/>
      <c r="H15" s="26"/>
      <c r="I15" s="27"/>
      <c r="J15" s="28"/>
      <c r="K15" s="29">
        <f>4*K11</f>
        <v>0</v>
      </c>
    </row>
    <row r="16" spans="1:11">
      <c r="D16" s="73" t="s">
        <v>16</v>
      </c>
      <c r="E16" s="74"/>
      <c r="F16" s="74"/>
      <c r="G16" s="74"/>
      <c r="H16" s="74"/>
      <c r="I16" s="74"/>
      <c r="J16" s="75"/>
      <c r="K16" s="47">
        <f>4*K12</f>
        <v>14800</v>
      </c>
    </row>
    <row r="17" spans="4:11">
      <c r="D17" s="73" t="s">
        <v>19</v>
      </c>
      <c r="E17" s="74"/>
      <c r="F17" s="74"/>
      <c r="G17" s="74"/>
      <c r="H17" s="74"/>
      <c r="I17" s="74"/>
      <c r="J17" s="75"/>
      <c r="K17" s="61">
        <f>K18-K16</f>
        <v>-14800</v>
      </c>
    </row>
    <row r="18" spans="4:11">
      <c r="D18" s="37" t="s">
        <v>17</v>
      </c>
      <c r="E18" s="38"/>
      <c r="F18" s="38"/>
      <c r="G18" s="35"/>
      <c r="H18" s="35"/>
      <c r="I18" s="35"/>
      <c r="J18" s="36"/>
      <c r="K18" s="39">
        <f>+K15*J8+K15</f>
        <v>0</v>
      </c>
    </row>
    <row r="19" spans="4:11" ht="13.5" thickBot="1">
      <c r="D19" s="30" t="s">
        <v>9</v>
      </c>
      <c r="E19" s="60"/>
      <c r="F19" s="31"/>
      <c r="G19" s="31"/>
      <c r="H19" s="31"/>
      <c r="I19" s="32"/>
      <c r="J19" s="33"/>
      <c r="K19" s="34">
        <f>K16-K15</f>
        <v>14800</v>
      </c>
    </row>
  </sheetData>
  <mergeCells count="4">
    <mergeCell ref="H1:K1"/>
    <mergeCell ref="I5:J5"/>
    <mergeCell ref="D16:J16"/>
    <mergeCell ref="D17:J1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workbookViewId="0">
      <selection activeCell="A8" sqref="A8"/>
    </sheetView>
  </sheetViews>
  <sheetFormatPr baseColWidth="10" defaultColWidth="53.140625" defaultRowHeight="12.75"/>
  <cols>
    <col min="1" max="1" width="15.7109375" style="1" customWidth="1"/>
    <col min="2" max="2" width="22.28515625" style="1" bestFit="1" customWidth="1"/>
    <col min="3" max="3" width="10.7109375" style="1" bestFit="1" customWidth="1"/>
    <col min="4" max="5" width="13.7109375" style="9" customWidth="1"/>
    <col min="6" max="6" width="12" style="1" customWidth="1"/>
    <col min="7" max="7" width="13.28515625" style="1" customWidth="1"/>
    <col min="8" max="8" width="12.5703125" style="1" customWidth="1"/>
    <col min="9" max="9" width="12.42578125" style="2" customWidth="1"/>
    <col min="10" max="10" width="6.28515625" style="3" bestFit="1" customWidth="1"/>
    <col min="11" max="11" width="15.85546875" style="4" bestFit="1" customWidth="1"/>
    <col min="12" max="12" width="11" style="1" customWidth="1"/>
    <col min="13" max="16384" width="53.140625" style="1"/>
  </cols>
  <sheetData>
    <row r="1" spans="1:11" ht="20.25" customHeight="1">
      <c r="B1" s="41"/>
      <c r="C1" s="42"/>
      <c r="D1" s="42"/>
      <c r="E1" s="42"/>
      <c r="F1" s="42"/>
      <c r="G1" s="42"/>
      <c r="H1" s="72" t="s">
        <v>84</v>
      </c>
      <c r="I1" s="72"/>
      <c r="J1" s="72"/>
      <c r="K1" s="72"/>
    </row>
    <row r="2" spans="1:11" ht="20.25">
      <c r="B2" s="41"/>
      <c r="C2" s="42"/>
      <c r="D2" s="42"/>
      <c r="E2" s="42"/>
      <c r="F2" s="42"/>
      <c r="G2" s="42"/>
      <c r="H2" s="40"/>
      <c r="I2" s="40"/>
      <c r="J2" s="40"/>
      <c r="K2" s="40"/>
    </row>
    <row r="3" spans="1:11" ht="20.25">
      <c r="B3" s="41"/>
      <c r="C3" s="42"/>
      <c r="D3" s="42"/>
      <c r="E3" s="42"/>
      <c r="F3" s="42"/>
      <c r="G3" s="42"/>
      <c r="H3" s="40"/>
      <c r="I3" s="40"/>
      <c r="J3" s="40"/>
      <c r="K3" s="40"/>
    </row>
    <row r="4" spans="1:11" ht="20.25">
      <c r="B4" s="41"/>
      <c r="C4" s="42"/>
      <c r="D4" s="42"/>
      <c r="E4" s="42"/>
      <c r="F4" s="42"/>
      <c r="G4" s="42"/>
      <c r="H4" s="40"/>
      <c r="I4" s="40"/>
      <c r="J4" s="40"/>
      <c r="K4" s="40"/>
    </row>
    <row r="5" spans="1:11" ht="18.75" thickBot="1">
      <c r="A5" s="48" t="s">
        <v>6</v>
      </c>
      <c r="B5" s="5"/>
      <c r="C5" s="5"/>
      <c r="D5" s="6"/>
      <c r="E5" s="6"/>
      <c r="F5" s="5"/>
      <c r="G5" s="5"/>
      <c r="H5" s="5"/>
      <c r="I5" s="71"/>
      <c r="J5" s="71"/>
      <c r="K5" s="7"/>
    </row>
    <row r="6" spans="1:11">
      <c r="B6" s="8"/>
      <c r="C6" s="8"/>
      <c r="I6" s="10"/>
      <c r="J6" s="1"/>
      <c r="K6" s="11"/>
    </row>
    <row r="7" spans="1:11" s="14" customFormat="1" ht="25.5">
      <c r="A7" s="49" t="s">
        <v>13</v>
      </c>
      <c r="B7" s="50" t="s">
        <v>7</v>
      </c>
      <c r="C7" s="51" t="s">
        <v>14</v>
      </c>
      <c r="D7" s="54" t="s">
        <v>0</v>
      </c>
      <c r="E7" s="51" t="s">
        <v>18</v>
      </c>
      <c r="F7" s="51" t="s">
        <v>1</v>
      </c>
      <c r="G7" s="51" t="s">
        <v>8</v>
      </c>
      <c r="H7" s="51" t="s">
        <v>10</v>
      </c>
      <c r="I7" s="52" t="s">
        <v>2</v>
      </c>
      <c r="J7" s="51" t="s">
        <v>3</v>
      </c>
      <c r="K7" s="53" t="s">
        <v>4</v>
      </c>
    </row>
    <row r="8" spans="1:11" s="14" customFormat="1">
      <c r="A8" s="63" t="s">
        <v>59</v>
      </c>
      <c r="B8" s="64" t="s">
        <v>60</v>
      </c>
      <c r="C8" s="65">
        <v>800</v>
      </c>
      <c r="D8" s="66">
        <v>3.12733333333333</v>
      </c>
      <c r="E8" s="66">
        <f>D8*C8</f>
        <v>2501.8666666666641</v>
      </c>
      <c r="F8" s="63"/>
      <c r="G8" s="63"/>
      <c r="H8" s="63"/>
      <c r="I8" s="66"/>
      <c r="J8" s="67">
        <v>0.21</v>
      </c>
      <c r="K8" s="68">
        <f>+I8*C8</f>
        <v>0</v>
      </c>
    </row>
    <row r="9" spans="1:11" s="12" customFormat="1">
      <c r="B9" s="1"/>
      <c r="C9" s="1"/>
      <c r="D9" s="9"/>
      <c r="E9" s="9"/>
      <c r="F9" s="1"/>
      <c r="G9" s="1"/>
      <c r="H9" s="1"/>
      <c r="I9" s="2"/>
      <c r="J9" s="3"/>
      <c r="K9" s="4"/>
    </row>
    <row r="10" spans="1:11" s="12" customFormat="1" ht="13.5" thickBot="1">
      <c r="B10" s="1"/>
      <c r="C10" s="1"/>
      <c r="D10" s="9"/>
      <c r="E10" s="9"/>
      <c r="F10" s="1"/>
      <c r="G10" s="1"/>
      <c r="H10" s="1"/>
      <c r="I10" s="2"/>
      <c r="J10" s="3"/>
      <c r="K10" s="4"/>
    </row>
    <row r="11" spans="1:11">
      <c r="B11" s="13"/>
      <c r="C11" s="13"/>
      <c r="D11" s="15" t="s">
        <v>11</v>
      </c>
      <c r="E11" s="57"/>
      <c r="F11" s="16"/>
      <c r="G11" s="16"/>
      <c r="H11" s="16"/>
      <c r="I11" s="17"/>
      <c r="J11" s="18"/>
      <c r="K11" s="19">
        <f>SUM(K8:K8)</f>
        <v>0</v>
      </c>
    </row>
    <row r="12" spans="1:11" s="13" customFormat="1">
      <c r="A12" s="55"/>
      <c r="D12" s="43" t="s">
        <v>12</v>
      </c>
      <c r="E12" s="56"/>
      <c r="F12" s="44"/>
      <c r="G12" s="44"/>
      <c r="H12" s="44"/>
      <c r="I12" s="45"/>
      <c r="J12" s="46"/>
      <c r="K12" s="47">
        <f>SUM(E8:E8)</f>
        <v>2501.8666666666641</v>
      </c>
    </row>
    <row r="13" spans="1:11" s="13" customFormat="1" ht="13.5" thickBot="1">
      <c r="A13" s="55"/>
      <c r="D13" s="20" t="s">
        <v>5</v>
      </c>
      <c r="E13" s="58"/>
      <c r="F13" s="21"/>
      <c r="G13" s="21"/>
      <c r="H13" s="21"/>
      <c r="I13" s="22"/>
      <c r="J13" s="23"/>
      <c r="K13" s="24">
        <f>K12-K11</f>
        <v>2501.8666666666641</v>
      </c>
    </row>
    <row r="14" spans="1:11" s="13" customFormat="1" ht="13.5" thickBot="1">
      <c r="A14" s="55"/>
      <c r="B14" s="1"/>
      <c r="C14" s="1"/>
      <c r="D14" s="9"/>
      <c r="E14" s="9"/>
      <c r="F14" s="1"/>
      <c r="G14" s="1"/>
      <c r="H14" s="1"/>
      <c r="I14" s="2"/>
      <c r="J14" s="3"/>
      <c r="K14" s="4"/>
    </row>
    <row r="15" spans="1:11">
      <c r="D15" s="25" t="s">
        <v>15</v>
      </c>
      <c r="E15" s="59"/>
      <c r="F15" s="26"/>
      <c r="G15" s="26"/>
      <c r="H15" s="26"/>
      <c r="I15" s="27"/>
      <c r="J15" s="28"/>
      <c r="K15" s="29">
        <f>4*K11</f>
        <v>0</v>
      </c>
    </row>
    <row r="16" spans="1:11">
      <c r="D16" s="73" t="s">
        <v>16</v>
      </c>
      <c r="E16" s="74"/>
      <c r="F16" s="74"/>
      <c r="G16" s="74"/>
      <c r="H16" s="74"/>
      <c r="I16" s="74"/>
      <c r="J16" s="75"/>
      <c r="K16" s="47">
        <f>4*K12</f>
        <v>10007.466666666656</v>
      </c>
    </row>
    <row r="17" spans="4:11">
      <c r="D17" s="73" t="s">
        <v>19</v>
      </c>
      <c r="E17" s="74"/>
      <c r="F17" s="74"/>
      <c r="G17" s="74"/>
      <c r="H17" s="74"/>
      <c r="I17" s="74"/>
      <c r="J17" s="75"/>
      <c r="K17" s="61">
        <f>K18-K16</f>
        <v>-10007.466666666656</v>
      </c>
    </row>
    <row r="18" spans="4:11">
      <c r="D18" s="37" t="s">
        <v>17</v>
      </c>
      <c r="E18" s="38"/>
      <c r="F18" s="38"/>
      <c r="G18" s="35"/>
      <c r="H18" s="35"/>
      <c r="I18" s="35"/>
      <c r="J18" s="36"/>
      <c r="K18" s="39">
        <f>+K15*J8+K15</f>
        <v>0</v>
      </c>
    </row>
    <row r="19" spans="4:11" ht="13.5" thickBot="1">
      <c r="D19" s="30" t="s">
        <v>9</v>
      </c>
      <c r="E19" s="60"/>
      <c r="F19" s="31"/>
      <c r="G19" s="31"/>
      <c r="H19" s="31"/>
      <c r="I19" s="32"/>
      <c r="J19" s="33"/>
      <c r="K19" s="34">
        <f>K16-K15</f>
        <v>10007.466666666656</v>
      </c>
    </row>
  </sheetData>
  <mergeCells count="4">
    <mergeCell ref="H1:K1"/>
    <mergeCell ref="I5:J5"/>
    <mergeCell ref="D16:J16"/>
    <mergeCell ref="D17:J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</vt:i4>
      </vt:variant>
    </vt:vector>
  </HeadingPairs>
  <TitlesOfParts>
    <vt:vector size="16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'Lot 1'!Área_de_impresión</vt:lpstr>
      <vt:lpstr>'Lot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2025-03-26T12:06:28Z</dcterms:modified>
</cp:coreProperties>
</file>